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ad_000\Downloads\"/>
    </mc:Choice>
  </mc:AlternateContent>
  <bookViews>
    <workbookView xWindow="0" yWindow="0" windowWidth="20490" windowHeight="7755"/>
  </bookViews>
  <sheets>
    <sheet name="Prepočty - riedenie a teplota" sheetId="3" r:id="rId1"/>
    <sheet name="Tabuľka riedenia" sheetId="2" r:id="rId2"/>
    <sheet name="Teplotná tabuľka" sheetId="1" r:id="rId3"/>
  </sheets>
  <calcPr calcId="152511"/>
</workbook>
</file>

<file path=xl/calcChain.xml><?xml version="1.0" encoding="utf-8"?>
<calcChain xmlns="http://schemas.openxmlformats.org/spreadsheetml/2006/main">
  <c r="B127" i="3" l="1"/>
  <c r="B128" i="3" s="1"/>
  <c r="B126" i="3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B71" i="3"/>
  <c r="B72" i="3" s="1"/>
  <c r="B73" i="3" s="1"/>
  <c r="B74" i="3" s="1"/>
  <c r="B70" i="3"/>
  <c r="K68" i="3" l="1"/>
  <c r="D68" i="3"/>
  <c r="H68" i="3"/>
  <c r="L68" i="3"/>
  <c r="P68" i="3"/>
  <c r="T68" i="3"/>
  <c r="C68" i="3"/>
  <c r="G68" i="3"/>
  <c r="S68" i="3"/>
  <c r="B68" i="3"/>
  <c r="F68" i="3"/>
  <c r="J68" i="3"/>
  <c r="N68" i="3"/>
  <c r="R68" i="3"/>
  <c r="V68" i="3"/>
  <c r="O68" i="3"/>
  <c r="C70" i="3"/>
  <c r="B75" i="3" s="1"/>
  <c r="C7" i="3" s="1"/>
  <c r="D7" i="3" s="1"/>
  <c r="E68" i="3"/>
  <c r="I68" i="3"/>
  <c r="M68" i="3"/>
  <c r="Q68" i="3"/>
  <c r="U68" i="3"/>
  <c r="U122" i="3"/>
  <c r="Q122" i="3"/>
  <c r="M122" i="3"/>
  <c r="I122" i="3"/>
  <c r="E122" i="3"/>
  <c r="S122" i="3"/>
  <c r="K122" i="3"/>
  <c r="C122" i="3"/>
  <c r="V122" i="3"/>
  <c r="R122" i="3"/>
  <c r="N122" i="3"/>
  <c r="J122" i="3"/>
  <c r="F122" i="3"/>
  <c r="B122" i="3"/>
  <c r="B129" i="3"/>
  <c r="O122" i="3"/>
  <c r="G122" i="3"/>
  <c r="T122" i="3"/>
  <c r="P122" i="3"/>
  <c r="P124" i="3" s="1"/>
  <c r="L122" i="3"/>
  <c r="H122" i="3"/>
  <c r="D122" i="3"/>
  <c r="L124" i="3" l="1"/>
  <c r="H124" i="3"/>
  <c r="G124" i="3"/>
  <c r="F124" i="3"/>
  <c r="O124" i="3"/>
  <c r="D124" i="3"/>
  <c r="T124" i="3"/>
  <c r="B124" i="3"/>
  <c r="R124" i="3"/>
  <c r="S124" i="3"/>
  <c r="Q124" i="3"/>
  <c r="V124" i="3"/>
  <c r="E124" i="3"/>
  <c r="U124" i="3"/>
  <c r="N124" i="3"/>
  <c r="K124" i="3"/>
  <c r="M124" i="3"/>
  <c r="J124" i="3"/>
  <c r="C124" i="3"/>
  <c r="I124" i="3"/>
  <c r="B130" i="3" l="1"/>
  <c r="G6" i="3" s="1"/>
</calcChain>
</file>

<file path=xl/sharedStrings.xml><?xml version="1.0" encoding="utf-8"?>
<sst xmlns="http://schemas.openxmlformats.org/spreadsheetml/2006/main" count="74" uniqueCount="44">
  <si>
    <t>Korekčná tabuľka koncentrácie alkoholu podľa teploty merania</t>
  </si>
  <si>
    <r>
      <t xml:space="preserve">Koncentrácia odčítaná na liehomere ciachovanom pri 20 ˚C, </t>
    </r>
    <r>
      <rPr>
        <b/>
        <i/>
        <sz val="10"/>
        <rFont val="Arial"/>
        <family val="2"/>
        <charset val="238"/>
      </rPr>
      <t>%obj.</t>
    </r>
  </si>
  <si>
    <t>Skutočná koncentrácia alkoholu v %obj.</t>
  </si>
  <si>
    <t>Teplota roztoku etanolu v ˚C</t>
  </si>
  <si>
    <t>Nameráte koncentráciu alkoholu 64,3% pri teplote 17 ˚C. Pri koncentrácii 64 % a teplote 17 ˚C Vám tabuľka ukazuje hodnotu 65,0%. K 65,0% pripočítate 0,3%, keďže nameraná hodnota bola 64,3%. Takto dostanete výslednú a skutočnú koncentráciu destilátu (pri teplote 20˚C) 65,3%.</t>
  </si>
  <si>
    <t xml:space="preserve">                                        1970, s.r.o., Štiavnická 17, 949 01 Nitra, Prevádzka: Klasov č.1, 951 53 Klasov, www.palenicaklasov.sk, Tel.: 0948 717 860</t>
  </si>
  <si>
    <t>Výpočet 1 - riedenie na požadovanú koncentráciu</t>
  </si>
  <si>
    <t>Nameraná koncentrácia :</t>
  </si>
  <si>
    <t>Pôvodná koncentrácia  v % (do 75,9%):</t>
  </si>
  <si>
    <r>
      <t xml:space="preserve">Teplota v </t>
    </r>
    <r>
      <rPr>
        <b/>
        <sz val="12"/>
        <rFont val="Arial"/>
        <family val="2"/>
        <charset val="238"/>
      </rPr>
      <t>°</t>
    </r>
    <r>
      <rPr>
        <b/>
        <sz val="12"/>
        <rFont val="Arial"/>
        <family val="2"/>
        <charset val="238"/>
      </rPr>
      <t>C:</t>
    </r>
  </si>
  <si>
    <t xml:space="preserve">                                 </t>
  </si>
  <si>
    <t>Vložte požadovanú koncentráciu (od 35% do 55%)</t>
  </si>
  <si>
    <t>Potrebné ml vody na 1 L</t>
  </si>
  <si>
    <t>Celkové potrebné množstvo vody v L</t>
  </si>
  <si>
    <t>Riedenie na % :</t>
  </si>
  <si>
    <t>Tabuľka na riedenie koncentrovaných destilátov</t>
  </si>
  <si>
    <t>Pôvodná koncentrácia destilátu, %obj. etanolu</t>
  </si>
  <si>
    <t>Koncentrácia zriedeného destilátu, % obj. etanolu</t>
  </si>
  <si>
    <t>Množstvo vody na riedenie, ml/L</t>
  </si>
  <si>
    <t>Požadovaná koncentrácia:</t>
  </si>
  <si>
    <t>Pôvodná koncentrácia:</t>
  </si>
  <si>
    <t>Zaokruhlenie dole:</t>
  </si>
  <si>
    <t>Rozdiel:</t>
  </si>
  <si>
    <t>Rozdiel ml:</t>
  </si>
  <si>
    <t>Júl 18</t>
  </si>
  <si>
    <t>August 18</t>
  </si>
  <si>
    <t>September 18</t>
  </si>
  <si>
    <t>Október 18</t>
  </si>
  <si>
    <t>November 18</t>
  </si>
  <si>
    <t>December 18</t>
  </si>
  <si>
    <t>Január 19</t>
  </si>
  <si>
    <t>Február 19</t>
  </si>
  <si>
    <t>Marec 19</t>
  </si>
  <si>
    <t>Apríl 19</t>
  </si>
  <si>
    <t>Máj 19</t>
  </si>
  <si>
    <t>Jún 19</t>
  </si>
  <si>
    <t>Teplota:</t>
  </si>
  <si>
    <t>Koncentrácia:</t>
  </si>
  <si>
    <t>20 °C koncentrácia:</t>
  </si>
  <si>
    <t>Výpočet 2 - prepočet reálnej (pri 20 °C) koncentrácie</t>
  </si>
  <si>
    <t>Reálna koncentrácia pri 20 °C:</t>
  </si>
  <si>
    <t>Pôvodný objem v L:</t>
  </si>
  <si>
    <t>Máte 20 litrov 60 % destilátu. Chcete ho nariediť na 53% destilát. Tabuľka Vám ukazuje, že na 1 liter 60% destilátu musíte pridať 137 ml vody, aby ste dostali 53% destilát. Takže do 20 litrov 60% destilátu musíte pridať 137 ml x 20, t.j. 2740 ml vody (2,74 litra). Spolu budete mať teda 22,74 litra 53% destilátu. Na riedenie destilátov odporúčame používať nízko mineralizovanú vodu (napr. neperlivá kojenecká voda Lucka, Drobček, prípadne nízko mineralizovanú vodu z nejakého prírodného prameňa). Môžete použiť aj destilovanú vodu, používajte len potravinársku resp. farmaceutickú destilovanú vodu, nie technickú!</t>
  </si>
  <si>
    <t>Vypĺňajte iba biele bunky!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</si>
</sst>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[$€-1]"/>
    <numFmt numFmtId="166" formatCode="#,##0.0"/>
  </numFmts>
  <fonts count="10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.5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.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1" fillId="0" borderId="16" xfId="0" applyNumberFormat="1" applyFont="1" applyBorder="1" applyProtection="1">
      <protection locked="0"/>
    </xf>
    <xf numFmtId="1" fontId="1" fillId="4" borderId="9" xfId="0" applyNumberFormat="1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1" fillId="5" borderId="17" xfId="0" applyFont="1" applyFill="1" applyBorder="1" applyAlignment="1" applyProtection="1">
      <alignment wrapText="1"/>
      <protection hidden="1"/>
    </xf>
    <xf numFmtId="164" fontId="1" fillId="0" borderId="18" xfId="0" applyNumberFormat="1" applyFont="1" applyBorder="1" applyProtection="1">
      <protection locked="0"/>
    </xf>
    <xf numFmtId="0" fontId="0" fillId="0" borderId="0" xfId="0" applyBorder="1" applyProtection="1">
      <protection hidden="1"/>
    </xf>
    <xf numFmtId="164" fontId="1" fillId="0" borderId="5" xfId="0" applyNumberFormat="1" applyFont="1" applyBorder="1" applyProtection="1">
      <protection locked="0"/>
    </xf>
    <xf numFmtId="164" fontId="1" fillId="4" borderId="0" xfId="0" applyNumberFormat="1" applyFont="1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1" fillId="5" borderId="20" xfId="0" applyFont="1" applyFill="1" applyBorder="1" applyAlignment="1" applyProtection="1">
      <alignment wrapText="1"/>
      <protection hidden="1"/>
    </xf>
    <xf numFmtId="164" fontId="1" fillId="0" borderId="21" xfId="0" applyNumberFormat="1" applyFont="1" applyBorder="1" applyProtection="1">
      <protection locked="0"/>
    </xf>
    <xf numFmtId="2" fontId="1" fillId="4" borderId="0" xfId="0" applyNumberFormat="1" applyFont="1" applyFill="1" applyBorder="1" applyProtection="1">
      <protection hidden="1"/>
    </xf>
    <xf numFmtId="0" fontId="1" fillId="4" borderId="10" xfId="0" applyFont="1" applyFill="1" applyBorder="1" applyAlignment="1" applyProtection="1">
      <alignment wrapText="1"/>
      <protection hidden="1"/>
    </xf>
    <xf numFmtId="165" fontId="1" fillId="4" borderId="14" xfId="0" applyNumberFormat="1" applyFont="1" applyFill="1" applyBorder="1" applyAlignment="1" applyProtection="1">
      <protection hidden="1"/>
    </xf>
    <xf numFmtId="165" fontId="0" fillId="0" borderId="0" xfId="0" applyNumberFormat="1" applyFill="1" applyBorder="1" applyAlignment="1" applyProtection="1"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1" fillId="5" borderId="22" xfId="0" applyFont="1" applyFill="1" applyBorder="1" applyAlignment="1" applyProtection="1">
      <alignment wrapText="1"/>
      <protection hidden="1"/>
    </xf>
    <xf numFmtId="164" fontId="1" fillId="2" borderId="23" xfId="0" applyNumberFormat="1" applyFont="1" applyFill="1" applyBorder="1" applyAlignment="1" applyProtection="1">
      <alignment horizontal="center"/>
      <protection hidden="1"/>
    </xf>
    <xf numFmtId="165" fontId="1" fillId="4" borderId="0" xfId="0" applyNumberFormat="1" applyFont="1" applyFill="1" applyBorder="1" applyAlignment="1" applyProtection="1">
      <protection hidden="1"/>
    </xf>
    <xf numFmtId="1" fontId="2" fillId="0" borderId="25" xfId="0" applyNumberFormat="1" applyFont="1" applyBorder="1" applyAlignment="1" applyProtection="1">
      <alignment horizontal="center"/>
      <protection locked="0"/>
    </xf>
    <xf numFmtId="3" fontId="1" fillId="2" borderId="24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wrapText="1"/>
      <protection hidden="1"/>
    </xf>
    <xf numFmtId="165" fontId="1" fillId="4" borderId="0" xfId="0" applyNumberFormat="1" applyFont="1" applyFill="1" applyBorder="1" applyProtection="1">
      <protection hidden="1"/>
    </xf>
    <xf numFmtId="4" fontId="0" fillId="0" borderId="0" xfId="0" applyNumberFormat="1" applyProtection="1"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165" fontId="0" fillId="4" borderId="0" xfId="0" applyNumberFormat="1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4" borderId="19" xfId="0" applyFill="1" applyBorder="1" applyProtection="1"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" fontId="6" fillId="4" borderId="5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4" fillId="4" borderId="5" xfId="0" applyFont="1" applyFill="1" applyBorder="1" applyProtection="1">
      <protection hidden="1"/>
    </xf>
    <xf numFmtId="1" fontId="9" fillId="4" borderId="5" xfId="0" applyNumberFormat="1" applyFont="1" applyFill="1" applyBorder="1" applyAlignment="1" applyProtection="1">
      <alignment horizontal="right"/>
      <protection hidden="1"/>
    </xf>
    <xf numFmtId="164" fontId="0" fillId="4" borderId="0" xfId="0" applyNumberFormat="1" applyFill="1" applyBorder="1" applyAlignment="1" applyProtection="1">
      <alignment horizontal="center"/>
      <protection hidden="1"/>
    </xf>
    <xf numFmtId="164" fontId="9" fillId="4" borderId="5" xfId="0" applyNumberFormat="1" applyFont="1" applyFill="1" applyBorder="1" applyAlignment="1" applyProtection="1">
      <alignment horizontal="right"/>
      <protection hidden="1"/>
    </xf>
    <xf numFmtId="164" fontId="4" fillId="4" borderId="5" xfId="0" applyNumberFormat="1" applyFont="1" applyFill="1" applyBorder="1" applyAlignment="1" applyProtection="1">
      <alignment horizontal="right"/>
      <protection hidden="1"/>
    </xf>
    <xf numFmtId="164" fontId="4" fillId="4" borderId="5" xfId="0" applyNumberFormat="1" applyFont="1" applyFill="1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2" fontId="6" fillId="4" borderId="5" xfId="0" applyNumberFormat="1" applyFont="1" applyFill="1" applyBorder="1" applyAlignment="1" applyProtection="1">
      <alignment horizontal="center"/>
      <protection hidden="1"/>
    </xf>
    <xf numFmtId="164" fontId="6" fillId="6" borderId="5" xfId="0" applyNumberFormat="1" applyFont="1" applyFill="1" applyBorder="1" applyAlignment="1" applyProtection="1">
      <alignment horizontal="center"/>
      <protection hidden="1"/>
    </xf>
    <xf numFmtId="2" fontId="0" fillId="4" borderId="0" xfId="0" applyNumberFormat="1" applyFill="1" applyBorder="1" applyAlignment="1" applyProtection="1">
      <alignment horizontal="center"/>
      <protection hidden="1"/>
    </xf>
    <xf numFmtId="2" fontId="0" fillId="4" borderId="0" xfId="0" applyNumberFormat="1" applyFill="1" applyBorder="1" applyProtection="1">
      <protection hidden="1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3" fontId="4" fillId="0" borderId="0" xfId="0" applyNumberFormat="1" applyFont="1" applyFill="1" applyBorder="1" applyProtection="1">
      <protection locked="0"/>
    </xf>
    <xf numFmtId="166" fontId="0" fillId="0" borderId="0" xfId="0" applyNumberFormat="1" applyFill="1" applyBorder="1" applyAlignment="1" applyProtection="1">
      <alignment horizontal="center"/>
      <protection hidden="1"/>
    </xf>
    <xf numFmtId="165" fontId="0" fillId="0" borderId="0" xfId="0" applyNumberFormat="1" applyFill="1" applyBorder="1" applyProtection="1">
      <protection hidden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6" fillId="0" borderId="5" xfId="0" applyNumberFormat="1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10" xfId="0" applyBorder="1" applyProtection="1">
      <protection hidden="1"/>
    </xf>
    <xf numFmtId="0" fontId="0" fillId="4" borderId="10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4" fillId="0" borderId="10" xfId="0" applyFont="1" applyFill="1" applyBorder="1" applyProtection="1">
      <protection hidden="1"/>
    </xf>
    <xf numFmtId="0" fontId="0" fillId="0" borderId="14" xfId="0" applyFill="1" applyBorder="1" applyProtection="1">
      <protection hidden="1"/>
    </xf>
    <xf numFmtId="0" fontId="4" fillId="4" borderId="21" xfId="0" applyFont="1" applyFill="1" applyBorder="1" applyAlignment="1" applyProtection="1">
      <alignment horizontal="center" vertic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1" fontId="6" fillId="4" borderId="21" xfId="0" applyNumberFormat="1" applyFont="1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4" fillId="4" borderId="20" xfId="0" applyFont="1" applyFill="1" applyBorder="1" applyProtection="1">
      <protection hidden="1"/>
    </xf>
    <xf numFmtId="164" fontId="0" fillId="4" borderId="14" xfId="0" applyNumberFormat="1" applyFill="1" applyBorder="1" applyAlignment="1" applyProtection="1">
      <alignment horizontal="center"/>
      <protection hidden="1"/>
    </xf>
    <xf numFmtId="9" fontId="4" fillId="4" borderId="20" xfId="0" applyNumberFormat="1" applyFont="1" applyFill="1" applyBorder="1" applyProtection="1">
      <protection hidden="1"/>
    </xf>
    <xf numFmtId="2" fontId="6" fillId="4" borderId="21" xfId="0" applyNumberFormat="1" applyFont="1" applyFill="1" applyBorder="1" applyAlignment="1" applyProtection="1">
      <alignment horizontal="center"/>
      <protection hidden="1"/>
    </xf>
    <xf numFmtId="2" fontId="0" fillId="4" borderId="14" xfId="0" applyNumberFormat="1" applyFill="1" applyBorder="1" applyAlignment="1" applyProtection="1">
      <alignment horizontal="center"/>
      <protection hidden="1"/>
    </xf>
    <xf numFmtId="2" fontId="0" fillId="4" borderId="14" xfId="0" applyNumberFormat="1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5" xfId="0" applyBorder="1" applyProtection="1">
      <protection hidden="1"/>
    </xf>
    <xf numFmtId="0" fontId="1" fillId="5" borderId="34" xfId="0" applyFont="1" applyFill="1" applyBorder="1" applyAlignment="1" applyProtection="1">
      <alignment wrapText="1"/>
      <protection hidden="1"/>
    </xf>
    <xf numFmtId="0" fontId="1" fillId="5" borderId="3" xfId="0" applyFont="1" applyFill="1" applyBorder="1" applyAlignment="1" applyProtection="1">
      <alignment wrapText="1"/>
      <protection hidden="1"/>
    </xf>
    <xf numFmtId="0" fontId="1" fillId="5" borderId="25" xfId="0" applyFont="1" applyFill="1" applyBorder="1" applyAlignment="1" applyProtection="1">
      <alignment wrapText="1"/>
      <protection hidden="1"/>
    </xf>
    <xf numFmtId="0" fontId="4" fillId="4" borderId="10" xfId="0" applyFont="1" applyFill="1" applyBorder="1" applyProtection="1">
      <protection hidden="1"/>
    </xf>
    <xf numFmtId="0" fontId="0" fillId="4" borderId="35" xfId="0" applyFill="1" applyBorder="1" applyProtection="1">
      <protection hidden="1"/>
    </xf>
    <xf numFmtId="0" fontId="0" fillId="4" borderId="36" xfId="0" applyFill="1" applyBorder="1" applyProtection="1">
      <protection hidden="1"/>
    </xf>
    <xf numFmtId="2" fontId="1" fillId="2" borderId="24" xfId="0" applyNumberFormat="1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wrapText="1"/>
      <protection hidden="1"/>
    </xf>
    <xf numFmtId="0" fontId="1" fillId="3" borderId="15" xfId="0" applyFont="1" applyFill="1" applyBorder="1" applyAlignment="1" applyProtection="1">
      <alignment wrapText="1"/>
      <protection hidden="1"/>
    </xf>
    <xf numFmtId="0" fontId="1" fillId="0" borderId="1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2" fillId="4" borderId="29" xfId="0" applyFont="1" applyFill="1" applyBorder="1" applyAlignment="1" applyProtection="1">
      <alignment horizontal="left" vertical="center"/>
      <protection hidden="1"/>
    </xf>
    <xf numFmtId="0" fontId="3" fillId="4" borderId="2" xfId="0" applyFont="1" applyFill="1" applyBorder="1" applyAlignment="1" applyProtection="1">
      <alignment horizontal="left" vertical="center"/>
      <protection hidden="1"/>
    </xf>
    <xf numFmtId="0" fontId="3" fillId="4" borderId="30" xfId="0" applyFont="1" applyFill="1" applyBorder="1" applyAlignment="1" applyProtection="1">
      <alignment horizontal="left" vertical="center"/>
      <protection hidden="1"/>
    </xf>
    <xf numFmtId="0" fontId="4" fillId="4" borderId="31" xfId="0" applyFont="1" applyFill="1" applyBorder="1" applyAlignment="1" applyProtection="1">
      <alignment horizontal="center" vertical="center" wrapText="1"/>
      <protection hidden="1"/>
    </xf>
    <xf numFmtId="0" fontId="0" fillId="4" borderId="32" xfId="0" applyFill="1" applyBorder="1" applyAlignment="1" applyProtection="1">
      <alignment vertical="center"/>
      <protection hidden="1"/>
    </xf>
    <xf numFmtId="0" fontId="0" fillId="4" borderId="33" xfId="0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30" xfId="0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5" xfId="0" applyFont="1" applyFill="1" applyBorder="1" applyAlignment="1" applyProtection="1">
      <alignment horizontal="center"/>
      <protection hidden="1"/>
    </xf>
    <xf numFmtId="0" fontId="4" fillId="4" borderId="21" xfId="0" applyFont="1" applyFill="1" applyBorder="1" applyAlignment="1" applyProtection="1">
      <alignment horizontal="center"/>
      <protection hidden="1"/>
    </xf>
    <xf numFmtId="0" fontId="0" fillId="7" borderId="6" xfId="0" applyFill="1" applyBorder="1" applyAlignment="1" applyProtection="1">
      <protection hidden="1"/>
    </xf>
    <xf numFmtId="0" fontId="0" fillId="7" borderId="37" xfId="0" applyFill="1" applyBorder="1" applyAlignment="1"/>
    <xf numFmtId="0" fontId="1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0" fillId="7" borderId="6" xfId="0" applyFill="1" applyBorder="1" applyAlignment="1"/>
    <xf numFmtId="0" fontId="4" fillId="7" borderId="6" xfId="0" applyFont="1" applyFill="1" applyBorder="1" applyAlignment="1" applyProtection="1">
      <protection hidden="1"/>
    </xf>
    <xf numFmtId="0" fontId="0" fillId="7" borderId="19" xfId="0" applyFill="1" applyBorder="1" applyAlignment="1" applyProtection="1">
      <protection hidden="1"/>
    </xf>
    <xf numFmtId="0" fontId="2" fillId="4" borderId="29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3" fillId="4" borderId="2" xfId="0" applyFont="1" applyFill="1" applyBorder="1" applyAlignment="1" applyProtection="1">
      <alignment vertical="center"/>
      <protection hidden="1"/>
    </xf>
    <xf numFmtId="0" fontId="3" fillId="4" borderId="30" xfId="0" applyFont="1" applyFill="1" applyBorder="1" applyAlignment="1" applyProtection="1">
      <alignment vertical="center"/>
      <protection hidden="1"/>
    </xf>
    <xf numFmtId="0" fontId="4" fillId="4" borderId="32" xfId="0" applyFont="1" applyFill="1" applyBorder="1" applyAlignment="1" applyProtection="1">
      <alignment vertical="center" wrapText="1"/>
      <protection hidden="1"/>
    </xf>
    <xf numFmtId="0" fontId="4" fillId="4" borderId="33" xfId="0" applyFont="1" applyFill="1" applyBorder="1" applyAlignment="1" applyProtection="1">
      <alignment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21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protection hidden="1"/>
    </xf>
    <xf numFmtId="0" fontId="1" fillId="3" borderId="12" xfId="0" applyFont="1" applyFill="1" applyBorder="1" applyAlignment="1" applyProtection="1">
      <protection hidden="1"/>
    </xf>
    <xf numFmtId="0" fontId="1" fillId="3" borderId="36" xfId="0" applyFont="1" applyFill="1" applyBorder="1" applyAlignment="1" applyProtection="1">
      <protection hidden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38100</xdr:rowOff>
    </xdr:from>
    <xdr:to>
      <xdr:col>0</xdr:col>
      <xdr:colOff>1704976</xdr:colOff>
      <xdr:row>0</xdr:row>
      <xdr:rowOff>733425</xdr:rowOff>
    </xdr:to>
    <xdr:pic>
      <xdr:nvPicPr>
        <xdr:cNvPr id="3" name="Picture 1" descr="logo paleni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8100"/>
          <a:ext cx="1533525" cy="695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</xdr:rowOff>
    </xdr:from>
    <xdr:to>
      <xdr:col>2</xdr:col>
      <xdr:colOff>57150</xdr:colOff>
      <xdr:row>0</xdr:row>
      <xdr:rowOff>714375</xdr:rowOff>
    </xdr:to>
    <xdr:pic>
      <xdr:nvPicPr>
        <xdr:cNvPr id="5" name="Picture 1" descr="logo paleni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9050"/>
          <a:ext cx="1533525" cy="6953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2</xdr:col>
      <xdr:colOff>123825</xdr:colOff>
      <xdr:row>0</xdr:row>
      <xdr:rowOff>752475</xdr:rowOff>
    </xdr:to>
    <xdr:pic>
      <xdr:nvPicPr>
        <xdr:cNvPr id="1025" name="Picture 1" descr="logo paleni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7150"/>
          <a:ext cx="1533525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0"/>
  <sheetViews>
    <sheetView tabSelected="1" workbookViewId="0">
      <selection activeCell="AA6" sqref="AA6"/>
    </sheetView>
  </sheetViews>
  <sheetFormatPr defaultRowHeight="12.75" x14ac:dyDescent="0.2"/>
  <cols>
    <col min="1" max="1" width="34.42578125" style="4" customWidth="1"/>
    <col min="2" max="2" width="16.5703125" style="4" customWidth="1"/>
    <col min="3" max="3" width="17.7109375" style="4" customWidth="1"/>
    <col min="4" max="4" width="17.42578125" style="4" customWidth="1"/>
    <col min="5" max="5" width="15.42578125" style="4" customWidth="1"/>
    <col min="6" max="6" width="25.140625" style="4" customWidth="1"/>
    <col min="7" max="7" width="15.140625" style="4" customWidth="1"/>
    <col min="8" max="8" width="15" style="4" customWidth="1"/>
    <col min="9" max="9" width="12.85546875" style="4" customWidth="1"/>
    <col min="10" max="10" width="9.140625" style="4" customWidth="1"/>
    <col min="11" max="21" width="9.140625" style="4" hidden="1" customWidth="1"/>
    <col min="22" max="22" width="0.28515625" style="4" customWidth="1"/>
    <col min="23" max="23" width="9.140625" style="4"/>
    <col min="24" max="27" width="9.140625" style="4" customWidth="1"/>
    <col min="28" max="28" width="9.28515625" style="4" customWidth="1"/>
    <col min="29" max="30" width="9.140625" style="4" customWidth="1"/>
    <col min="31" max="16384" width="9.140625" style="4"/>
  </cols>
  <sheetData>
    <row r="1" spans="1:27" customFormat="1" ht="63" customHeight="1" thickBot="1" x14ac:dyDescent="0.25">
      <c r="A1" s="104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6"/>
    </row>
    <row r="2" spans="1:27" ht="34.5" customHeight="1" thickBot="1" x14ac:dyDescent="0.3">
      <c r="A2" s="126" t="s">
        <v>6</v>
      </c>
      <c r="B2" s="127"/>
      <c r="C2" s="127"/>
      <c r="D2" s="128"/>
      <c r="E2" s="102"/>
      <c r="F2" s="86" t="s">
        <v>39</v>
      </c>
      <c r="G2" s="87"/>
      <c r="H2" s="7"/>
      <c r="I2" s="7"/>
      <c r="J2" s="7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0"/>
    </row>
    <row r="3" spans="1:27" ht="30" customHeight="1" x14ac:dyDescent="0.25">
      <c r="A3" s="8" t="s">
        <v>41</v>
      </c>
      <c r="B3" s="5">
        <v>23</v>
      </c>
      <c r="C3" s="6"/>
      <c r="D3" s="83"/>
      <c r="E3" s="114"/>
      <c r="F3" s="79" t="s">
        <v>7</v>
      </c>
      <c r="G3" s="9">
        <v>49</v>
      </c>
      <c r="H3" s="7"/>
      <c r="I3" s="7"/>
      <c r="J3" s="7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60"/>
    </row>
    <row r="4" spans="1:27" ht="33" customHeight="1" x14ac:dyDescent="0.25">
      <c r="A4" s="14" t="s">
        <v>8</v>
      </c>
      <c r="B4" s="11">
        <v>57</v>
      </c>
      <c r="C4" s="12"/>
      <c r="D4" s="33"/>
      <c r="E4" s="114"/>
      <c r="F4" s="80" t="s">
        <v>9</v>
      </c>
      <c r="G4" s="15">
        <v>5</v>
      </c>
      <c r="H4" s="7"/>
      <c r="I4" s="7"/>
      <c r="J4" s="7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60"/>
    </row>
    <row r="5" spans="1:27" ht="18" customHeight="1" x14ac:dyDescent="0.25">
      <c r="A5" s="17"/>
      <c r="B5" s="16"/>
      <c r="C5" s="16"/>
      <c r="D5" s="33" t="s">
        <v>10</v>
      </c>
      <c r="E5" s="114"/>
      <c r="F5" s="26"/>
      <c r="G5" s="18"/>
      <c r="H5" s="19"/>
      <c r="I5" s="7"/>
      <c r="J5" s="7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60"/>
    </row>
    <row r="6" spans="1:27" ht="51" customHeight="1" thickBot="1" x14ac:dyDescent="0.3">
      <c r="A6" s="61"/>
      <c r="B6" s="20" t="s">
        <v>11</v>
      </c>
      <c r="C6" s="20" t="s">
        <v>12</v>
      </c>
      <c r="D6" s="20" t="s">
        <v>13</v>
      </c>
      <c r="E6" s="114"/>
      <c r="F6" s="81" t="s">
        <v>40</v>
      </c>
      <c r="G6" s="22">
        <f>ROUND(B130,1)</f>
        <v>54.5</v>
      </c>
      <c r="H6" s="23"/>
      <c r="I6" s="7"/>
      <c r="J6" s="7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60"/>
    </row>
    <row r="7" spans="1:27" ht="30" customHeight="1" thickBot="1" x14ac:dyDescent="0.3">
      <c r="A7" s="21" t="s">
        <v>14</v>
      </c>
      <c r="B7" s="24">
        <v>52</v>
      </c>
      <c r="C7" s="25">
        <f>B75</f>
        <v>100</v>
      </c>
      <c r="D7" s="85">
        <f>B3*C7/1000</f>
        <v>2.2999999999999998</v>
      </c>
      <c r="E7" s="114"/>
      <c r="F7" s="26"/>
      <c r="G7" s="27"/>
      <c r="H7" s="27"/>
      <c r="I7" s="7"/>
      <c r="J7" s="7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60"/>
    </row>
    <row r="8" spans="1:27" x14ac:dyDescent="0.2">
      <c r="A8" s="62"/>
      <c r="B8" s="7"/>
      <c r="C8" s="7"/>
      <c r="D8" s="83"/>
      <c r="E8" s="115"/>
      <c r="F8" s="7"/>
      <c r="G8" s="7"/>
      <c r="H8" s="7"/>
      <c r="I8" s="7"/>
      <c r="J8" s="7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60"/>
    </row>
    <row r="9" spans="1:27" x14ac:dyDescent="0.2">
      <c r="A9" s="62"/>
      <c r="B9" s="7"/>
      <c r="C9" s="7"/>
      <c r="D9" s="33"/>
      <c r="E9" s="115"/>
      <c r="F9" s="7"/>
      <c r="G9" s="7"/>
      <c r="H9" s="7"/>
      <c r="I9" s="7"/>
      <c r="J9" s="7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60"/>
    </row>
    <row r="10" spans="1:27" ht="28.5" hidden="1" customHeight="1" x14ac:dyDescent="0.25">
      <c r="A10" s="88"/>
      <c r="B10" s="89"/>
      <c r="C10" s="89"/>
      <c r="D10" s="89"/>
      <c r="E10" s="89"/>
      <c r="F10" s="89"/>
      <c r="G10" s="89"/>
      <c r="H10" s="89"/>
      <c r="I10" s="89"/>
      <c r="J10" s="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60"/>
      <c r="W10" s="28"/>
      <c r="X10" s="28"/>
      <c r="Y10" s="28"/>
    </row>
    <row r="11" spans="1:27" hidden="1" x14ac:dyDescent="0.2">
      <c r="A11" s="63"/>
      <c r="B11" s="51"/>
      <c r="C11" s="51"/>
      <c r="D11" s="51"/>
      <c r="E11" s="51"/>
      <c r="F11" s="51"/>
      <c r="G11" s="51"/>
      <c r="H11" s="51"/>
      <c r="I11" s="51"/>
      <c r="J11" s="7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60"/>
      <c r="W11" s="28"/>
      <c r="X11" s="28"/>
      <c r="Y11" s="28"/>
      <c r="Z11" s="28"/>
      <c r="AA11" s="28"/>
    </row>
    <row r="12" spans="1:27" hidden="1" x14ac:dyDescent="0.2">
      <c r="A12" s="64"/>
      <c r="B12" s="52"/>
      <c r="C12" s="53"/>
      <c r="D12" s="50"/>
      <c r="E12" s="32"/>
      <c r="F12" s="54"/>
      <c r="G12" s="54"/>
      <c r="H12" s="54"/>
      <c r="I12" s="54"/>
      <c r="J12" s="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60"/>
      <c r="W12" s="28"/>
      <c r="X12" s="28"/>
      <c r="Y12" s="28"/>
      <c r="Z12" s="28"/>
      <c r="AA12" s="28"/>
    </row>
    <row r="13" spans="1:27" hidden="1" x14ac:dyDescent="0.2">
      <c r="A13" s="64"/>
      <c r="B13" s="52"/>
      <c r="C13" s="53"/>
      <c r="D13" s="50"/>
      <c r="E13" s="32"/>
      <c r="F13" s="54"/>
      <c r="G13" s="54"/>
      <c r="H13" s="54"/>
      <c r="I13" s="54"/>
      <c r="J13" s="7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60"/>
      <c r="W13" s="28"/>
      <c r="X13" s="28"/>
      <c r="Y13" s="28"/>
      <c r="Z13" s="28"/>
      <c r="AA13" s="28"/>
    </row>
    <row r="14" spans="1:27" hidden="1" x14ac:dyDescent="0.2">
      <c r="A14" s="64"/>
      <c r="B14" s="52"/>
      <c r="C14" s="53"/>
      <c r="D14" s="50"/>
      <c r="E14" s="32"/>
      <c r="F14" s="54"/>
      <c r="G14" s="54"/>
      <c r="H14" s="54"/>
      <c r="I14" s="54"/>
      <c r="J14" s="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60"/>
      <c r="W14" s="28"/>
      <c r="X14" s="28"/>
      <c r="Y14" s="28"/>
    </row>
    <row r="15" spans="1:27" hidden="1" x14ac:dyDescent="0.2">
      <c r="A15" s="64"/>
      <c r="B15" s="55"/>
      <c r="C15" s="32"/>
      <c r="D15" s="56"/>
      <c r="E15" s="32"/>
      <c r="F15" s="54"/>
      <c r="G15" s="32"/>
      <c r="H15" s="54"/>
      <c r="I15" s="54"/>
      <c r="J15" s="7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60"/>
      <c r="W15" s="28"/>
      <c r="X15" s="28"/>
      <c r="Y15" s="28"/>
    </row>
    <row r="16" spans="1:27" hidden="1" x14ac:dyDescent="0.2">
      <c r="A16" s="64"/>
      <c r="B16" s="55"/>
      <c r="C16" s="32"/>
      <c r="D16" s="56"/>
      <c r="E16" s="32"/>
      <c r="F16" s="32"/>
      <c r="G16" s="32"/>
      <c r="H16" s="32"/>
      <c r="I16" s="32"/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60"/>
      <c r="W16" s="28"/>
      <c r="X16" s="28"/>
      <c r="Y16" s="28"/>
    </row>
    <row r="17" spans="1:27" hidden="1" x14ac:dyDescent="0.2">
      <c r="A17" s="64"/>
      <c r="B17" s="55"/>
      <c r="C17" s="32"/>
      <c r="D17" s="32"/>
      <c r="E17" s="32"/>
      <c r="F17" s="32"/>
      <c r="G17" s="32"/>
      <c r="H17" s="32"/>
      <c r="I17" s="32"/>
      <c r="J17" s="7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60"/>
    </row>
    <row r="18" spans="1:27" hidden="1" x14ac:dyDescent="0.2">
      <c r="A18" s="64"/>
      <c r="B18" s="55"/>
      <c r="C18" s="32"/>
      <c r="D18" s="32"/>
      <c r="E18" s="32"/>
      <c r="F18" s="32"/>
      <c r="G18" s="32"/>
      <c r="H18" s="32"/>
      <c r="I18" s="32"/>
      <c r="J18" s="7"/>
      <c r="K18" s="10"/>
      <c r="L18" s="10"/>
      <c r="M18" s="10"/>
      <c r="N18" s="10"/>
      <c r="O18" s="32"/>
      <c r="P18" s="32"/>
      <c r="Q18" s="32"/>
      <c r="R18" s="10"/>
      <c r="S18" s="10"/>
      <c r="T18" s="10"/>
      <c r="U18" s="10"/>
      <c r="V18" s="60"/>
    </row>
    <row r="19" spans="1:27" hidden="1" x14ac:dyDescent="0.2">
      <c r="A19" s="6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2"/>
      <c r="P19" s="32"/>
      <c r="Q19" s="32"/>
      <c r="R19" s="32"/>
      <c r="S19" s="32"/>
      <c r="T19" s="32"/>
      <c r="U19" s="32"/>
      <c r="V19" s="65"/>
    </row>
    <row r="20" spans="1:27" hidden="1" x14ac:dyDescent="0.2">
      <c r="A20" s="62"/>
      <c r="B20" s="7"/>
      <c r="C20" s="7"/>
      <c r="D20" s="7"/>
      <c r="E20" s="7"/>
      <c r="F20" s="7"/>
      <c r="G20" s="3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3"/>
    </row>
    <row r="21" spans="1:27" ht="23.25" hidden="1" customHeight="1" x14ac:dyDescent="0.2">
      <c r="A21" s="90" t="s">
        <v>15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</row>
    <row r="22" spans="1:27" ht="27.75" hidden="1" customHeight="1" x14ac:dyDescent="0.2">
      <c r="A22" s="93" t="s">
        <v>16</v>
      </c>
      <c r="B22" s="96" t="s">
        <v>17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</row>
    <row r="23" spans="1:27" ht="24" hidden="1" customHeight="1" x14ac:dyDescent="0.2">
      <c r="A23" s="94"/>
      <c r="B23" s="34">
        <v>35</v>
      </c>
      <c r="C23" s="35">
        <v>36</v>
      </c>
      <c r="D23" s="35">
        <v>37</v>
      </c>
      <c r="E23" s="35">
        <v>38</v>
      </c>
      <c r="F23" s="35">
        <v>39</v>
      </c>
      <c r="G23" s="35">
        <v>40</v>
      </c>
      <c r="H23" s="35">
        <v>41</v>
      </c>
      <c r="I23" s="35">
        <v>42</v>
      </c>
      <c r="J23" s="35">
        <v>43</v>
      </c>
      <c r="K23" s="35">
        <v>44</v>
      </c>
      <c r="L23" s="35">
        <v>45</v>
      </c>
      <c r="M23" s="35">
        <v>46</v>
      </c>
      <c r="N23" s="35">
        <v>47</v>
      </c>
      <c r="O23" s="35">
        <v>48</v>
      </c>
      <c r="P23" s="35">
        <v>49</v>
      </c>
      <c r="Q23" s="35">
        <v>50</v>
      </c>
      <c r="R23" s="35">
        <v>51</v>
      </c>
      <c r="S23" s="35">
        <v>52</v>
      </c>
      <c r="T23" s="35">
        <v>53</v>
      </c>
      <c r="U23" s="35">
        <v>54</v>
      </c>
      <c r="V23" s="66">
        <v>55</v>
      </c>
    </row>
    <row r="24" spans="1:27" ht="23.25" hidden="1" customHeight="1" x14ac:dyDescent="0.2">
      <c r="A24" s="95"/>
      <c r="B24" s="99" t="s">
        <v>18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</row>
    <row r="25" spans="1:27" ht="13.5" hidden="1" customHeight="1" x14ac:dyDescent="0.2">
      <c r="A25" s="67">
        <v>75</v>
      </c>
      <c r="B25" s="36">
        <v>1178</v>
      </c>
      <c r="C25" s="36">
        <v>1117</v>
      </c>
      <c r="D25" s="36">
        <v>1053</v>
      </c>
      <c r="E25" s="36">
        <v>1003</v>
      </c>
      <c r="F25" s="36">
        <v>956</v>
      </c>
      <c r="G25" s="36">
        <v>906</v>
      </c>
      <c r="H25" s="36">
        <v>857</v>
      </c>
      <c r="I25" s="36">
        <v>816</v>
      </c>
      <c r="J25" s="36">
        <v>771</v>
      </c>
      <c r="K25" s="36">
        <v>734</v>
      </c>
      <c r="L25" s="36">
        <v>692</v>
      </c>
      <c r="M25" s="36">
        <v>659</v>
      </c>
      <c r="N25" s="36">
        <v>619</v>
      </c>
      <c r="O25" s="36">
        <v>588</v>
      </c>
      <c r="P25" s="36">
        <v>552</v>
      </c>
      <c r="Q25" s="36">
        <v>523</v>
      </c>
      <c r="R25" s="36">
        <v>495</v>
      </c>
      <c r="S25" s="36">
        <v>462</v>
      </c>
      <c r="T25" s="36">
        <v>434</v>
      </c>
      <c r="U25" s="36">
        <v>406</v>
      </c>
      <c r="V25" s="68">
        <v>378</v>
      </c>
    </row>
    <row r="26" spans="1:27" ht="14.25" hidden="1" customHeight="1" x14ac:dyDescent="0.2">
      <c r="A26" s="67">
        <v>74</v>
      </c>
      <c r="B26" s="36">
        <v>1148</v>
      </c>
      <c r="C26" s="36">
        <v>1088</v>
      </c>
      <c r="D26" s="36">
        <v>1026</v>
      </c>
      <c r="E26" s="36">
        <v>976</v>
      </c>
      <c r="F26" s="36">
        <v>929</v>
      </c>
      <c r="G26" s="36">
        <v>880</v>
      </c>
      <c r="H26" s="36">
        <v>832</v>
      </c>
      <c r="I26" s="36">
        <v>791</v>
      </c>
      <c r="J26" s="36">
        <v>747</v>
      </c>
      <c r="K26" s="36">
        <v>710</v>
      </c>
      <c r="L26" s="36">
        <v>669</v>
      </c>
      <c r="M26" s="36">
        <v>636</v>
      </c>
      <c r="N26" s="36">
        <v>597</v>
      </c>
      <c r="O26" s="36">
        <v>566</v>
      </c>
      <c r="P26" s="36">
        <v>531</v>
      </c>
      <c r="Q26" s="36">
        <v>502</v>
      </c>
      <c r="R26" s="36">
        <v>474</v>
      </c>
      <c r="S26" s="36">
        <v>442</v>
      </c>
      <c r="T26" s="36">
        <v>414</v>
      </c>
      <c r="U26" s="36">
        <v>386</v>
      </c>
      <c r="V26" s="68">
        <v>358</v>
      </c>
      <c r="Z26" s="37"/>
      <c r="AA26" s="37"/>
    </row>
    <row r="27" spans="1:27" ht="15" hidden="1" customHeight="1" x14ac:dyDescent="0.2">
      <c r="A27" s="67">
        <v>73</v>
      </c>
      <c r="B27" s="36">
        <v>1118</v>
      </c>
      <c r="C27" s="36">
        <v>1059</v>
      </c>
      <c r="D27" s="36">
        <v>999</v>
      </c>
      <c r="E27" s="36">
        <v>949</v>
      </c>
      <c r="F27" s="36">
        <v>902</v>
      </c>
      <c r="G27" s="36">
        <v>854</v>
      </c>
      <c r="H27" s="36">
        <v>807</v>
      </c>
      <c r="I27" s="36">
        <v>766</v>
      </c>
      <c r="J27" s="36">
        <v>723</v>
      </c>
      <c r="K27" s="36">
        <v>686</v>
      </c>
      <c r="L27" s="36">
        <v>646</v>
      </c>
      <c r="M27" s="36">
        <v>613</v>
      </c>
      <c r="N27" s="36">
        <v>575</v>
      </c>
      <c r="O27" s="36">
        <v>544</v>
      </c>
      <c r="P27" s="36">
        <v>510</v>
      </c>
      <c r="Q27" s="36">
        <v>481</v>
      </c>
      <c r="R27" s="36">
        <v>453</v>
      </c>
      <c r="S27" s="36">
        <v>422</v>
      </c>
      <c r="T27" s="36">
        <v>394</v>
      </c>
      <c r="U27" s="36">
        <v>366</v>
      </c>
      <c r="V27" s="68">
        <v>338</v>
      </c>
    </row>
    <row r="28" spans="1:27" ht="12.95" hidden="1" customHeight="1" x14ac:dyDescent="0.2">
      <c r="A28" s="67">
        <v>72</v>
      </c>
      <c r="B28" s="36">
        <v>1088</v>
      </c>
      <c r="C28" s="36">
        <v>1030</v>
      </c>
      <c r="D28" s="36">
        <v>972</v>
      </c>
      <c r="E28" s="36">
        <v>922</v>
      </c>
      <c r="F28" s="36">
        <v>875</v>
      </c>
      <c r="G28" s="36">
        <v>828</v>
      </c>
      <c r="H28" s="36">
        <v>782</v>
      </c>
      <c r="I28" s="36">
        <v>741</v>
      </c>
      <c r="J28" s="36">
        <v>699</v>
      </c>
      <c r="K28" s="36">
        <v>662</v>
      </c>
      <c r="L28" s="36">
        <v>623</v>
      </c>
      <c r="M28" s="36">
        <v>590</v>
      </c>
      <c r="N28" s="36">
        <v>553</v>
      </c>
      <c r="O28" s="36">
        <v>522</v>
      </c>
      <c r="P28" s="36">
        <v>489</v>
      </c>
      <c r="Q28" s="36">
        <v>460</v>
      </c>
      <c r="R28" s="36">
        <v>432</v>
      </c>
      <c r="S28" s="36">
        <v>402</v>
      </c>
      <c r="T28" s="36">
        <v>374</v>
      </c>
      <c r="U28" s="36">
        <v>346</v>
      </c>
      <c r="V28" s="68">
        <v>318</v>
      </c>
    </row>
    <row r="29" spans="1:27" ht="12.95" hidden="1" customHeight="1" x14ac:dyDescent="0.2">
      <c r="A29" s="67">
        <v>71</v>
      </c>
      <c r="B29" s="36">
        <v>1058</v>
      </c>
      <c r="C29" s="36">
        <v>1001</v>
      </c>
      <c r="D29" s="36">
        <v>945</v>
      </c>
      <c r="E29" s="36">
        <v>895</v>
      </c>
      <c r="F29" s="36">
        <v>848</v>
      </c>
      <c r="G29" s="36">
        <v>802</v>
      </c>
      <c r="H29" s="36">
        <v>757</v>
      </c>
      <c r="I29" s="36">
        <v>716</v>
      </c>
      <c r="J29" s="36">
        <v>675</v>
      </c>
      <c r="K29" s="36">
        <v>638</v>
      </c>
      <c r="L29" s="36">
        <v>600</v>
      </c>
      <c r="M29" s="36">
        <v>567</v>
      </c>
      <c r="N29" s="36">
        <v>531</v>
      </c>
      <c r="O29" s="36">
        <v>500</v>
      </c>
      <c r="P29" s="36">
        <v>468</v>
      </c>
      <c r="Q29" s="36">
        <v>439</v>
      </c>
      <c r="R29" s="36">
        <v>411</v>
      </c>
      <c r="S29" s="36">
        <v>382</v>
      </c>
      <c r="T29" s="36">
        <v>353</v>
      </c>
      <c r="U29" s="36">
        <v>324</v>
      </c>
      <c r="V29" s="68">
        <v>295</v>
      </c>
    </row>
    <row r="30" spans="1:27" ht="12.95" hidden="1" customHeight="1" x14ac:dyDescent="0.2">
      <c r="A30" s="67">
        <v>70</v>
      </c>
      <c r="B30" s="36">
        <v>1028</v>
      </c>
      <c r="C30" s="36">
        <v>972</v>
      </c>
      <c r="D30" s="36">
        <v>918</v>
      </c>
      <c r="E30" s="36">
        <v>868</v>
      </c>
      <c r="F30" s="36">
        <v>821</v>
      </c>
      <c r="G30" s="36">
        <v>776</v>
      </c>
      <c r="H30" s="36">
        <v>732</v>
      </c>
      <c r="I30" s="36">
        <v>691</v>
      </c>
      <c r="J30" s="36">
        <v>651</v>
      </c>
      <c r="K30" s="36">
        <v>614</v>
      </c>
      <c r="L30" s="36">
        <v>577</v>
      </c>
      <c r="M30" s="36">
        <v>544</v>
      </c>
      <c r="N30" s="36">
        <v>509</v>
      </c>
      <c r="O30" s="36">
        <v>478</v>
      </c>
      <c r="P30" s="36">
        <v>447</v>
      </c>
      <c r="Q30" s="36">
        <v>418</v>
      </c>
      <c r="R30" s="36">
        <v>390</v>
      </c>
      <c r="S30" s="36">
        <v>362</v>
      </c>
      <c r="T30" s="36">
        <v>334</v>
      </c>
      <c r="U30" s="36">
        <v>306</v>
      </c>
      <c r="V30" s="68">
        <v>278</v>
      </c>
    </row>
    <row r="31" spans="1:27" ht="12.95" hidden="1" customHeight="1" x14ac:dyDescent="0.2">
      <c r="A31" s="67">
        <v>69</v>
      </c>
      <c r="B31" s="36">
        <v>998</v>
      </c>
      <c r="C31" s="36">
        <v>943</v>
      </c>
      <c r="D31" s="36">
        <v>891</v>
      </c>
      <c r="E31" s="36">
        <v>841</v>
      </c>
      <c r="F31" s="36">
        <v>794</v>
      </c>
      <c r="G31" s="36">
        <v>750</v>
      </c>
      <c r="H31" s="36">
        <v>707</v>
      </c>
      <c r="I31" s="36">
        <v>666</v>
      </c>
      <c r="J31" s="36">
        <v>627</v>
      </c>
      <c r="K31" s="36">
        <v>590</v>
      </c>
      <c r="L31" s="36">
        <v>554</v>
      </c>
      <c r="M31" s="36">
        <v>521</v>
      </c>
      <c r="N31" s="36">
        <v>487</v>
      </c>
      <c r="O31" s="36">
        <v>456</v>
      </c>
      <c r="P31" s="36">
        <v>426</v>
      </c>
      <c r="Q31" s="36">
        <v>397</v>
      </c>
      <c r="R31" s="36">
        <v>369</v>
      </c>
      <c r="S31" s="36">
        <v>342</v>
      </c>
      <c r="T31" s="36">
        <v>315</v>
      </c>
      <c r="U31" s="36">
        <v>288</v>
      </c>
      <c r="V31" s="68">
        <v>261</v>
      </c>
    </row>
    <row r="32" spans="1:27" ht="12.95" hidden="1" customHeight="1" x14ac:dyDescent="0.2">
      <c r="A32" s="67">
        <v>68</v>
      </c>
      <c r="B32" s="36">
        <v>968</v>
      </c>
      <c r="C32" s="36">
        <v>914</v>
      </c>
      <c r="D32" s="36">
        <v>862</v>
      </c>
      <c r="E32" s="36">
        <v>813</v>
      </c>
      <c r="F32" s="36">
        <v>767</v>
      </c>
      <c r="G32" s="36">
        <v>723</v>
      </c>
      <c r="H32" s="36">
        <v>681</v>
      </c>
      <c r="I32" s="36">
        <v>641</v>
      </c>
      <c r="J32" s="36">
        <v>602</v>
      </c>
      <c r="K32" s="36">
        <v>566</v>
      </c>
      <c r="L32" s="36">
        <v>530</v>
      </c>
      <c r="M32" s="36">
        <v>498</v>
      </c>
      <c r="N32" s="36">
        <v>465</v>
      </c>
      <c r="O32" s="36">
        <v>434</v>
      </c>
      <c r="P32" s="36">
        <v>404</v>
      </c>
      <c r="Q32" s="36">
        <v>376</v>
      </c>
      <c r="R32" s="36">
        <v>348</v>
      </c>
      <c r="S32" s="36">
        <v>322</v>
      </c>
      <c r="T32" s="36">
        <v>296</v>
      </c>
      <c r="U32" s="36">
        <v>270</v>
      </c>
      <c r="V32" s="68">
        <v>244</v>
      </c>
    </row>
    <row r="33" spans="1:22" ht="12.95" hidden="1" customHeight="1" x14ac:dyDescent="0.2">
      <c r="A33" s="67">
        <v>67</v>
      </c>
      <c r="B33" s="36">
        <v>938</v>
      </c>
      <c r="C33" s="36">
        <v>885</v>
      </c>
      <c r="D33" s="36">
        <v>834</v>
      </c>
      <c r="E33" s="36">
        <v>786</v>
      </c>
      <c r="F33" s="36">
        <v>740</v>
      </c>
      <c r="G33" s="36">
        <v>697</v>
      </c>
      <c r="H33" s="36">
        <v>655</v>
      </c>
      <c r="I33" s="36">
        <v>616</v>
      </c>
      <c r="J33" s="36">
        <v>578</v>
      </c>
      <c r="K33" s="36">
        <v>542</v>
      </c>
      <c r="L33" s="36">
        <v>507</v>
      </c>
      <c r="M33" s="36">
        <v>475</v>
      </c>
      <c r="N33" s="36">
        <v>442</v>
      </c>
      <c r="O33" s="36">
        <v>412</v>
      </c>
      <c r="P33" s="36">
        <v>383</v>
      </c>
      <c r="Q33" s="36">
        <v>355</v>
      </c>
      <c r="R33" s="36">
        <v>328</v>
      </c>
      <c r="S33" s="36">
        <v>302</v>
      </c>
      <c r="T33" s="36">
        <v>276</v>
      </c>
      <c r="U33" s="36">
        <v>250</v>
      </c>
      <c r="V33" s="68">
        <v>224</v>
      </c>
    </row>
    <row r="34" spans="1:22" ht="12.95" hidden="1" customHeight="1" x14ac:dyDescent="0.2">
      <c r="A34" s="67">
        <v>66</v>
      </c>
      <c r="B34" s="36">
        <v>909</v>
      </c>
      <c r="C34" s="36">
        <v>856</v>
      </c>
      <c r="D34" s="36">
        <v>806</v>
      </c>
      <c r="E34" s="36">
        <v>759</v>
      </c>
      <c r="F34" s="36">
        <v>714</v>
      </c>
      <c r="G34" s="36">
        <v>671</v>
      </c>
      <c r="H34" s="36">
        <v>630</v>
      </c>
      <c r="I34" s="36">
        <v>591</v>
      </c>
      <c r="J34" s="36">
        <v>554</v>
      </c>
      <c r="K34" s="36">
        <v>519</v>
      </c>
      <c r="L34" s="36">
        <v>484</v>
      </c>
      <c r="M34" s="36">
        <v>452</v>
      </c>
      <c r="N34" s="36">
        <v>420</v>
      </c>
      <c r="O34" s="36">
        <v>390</v>
      </c>
      <c r="P34" s="36">
        <v>362</v>
      </c>
      <c r="Q34" s="36">
        <v>334</v>
      </c>
      <c r="R34" s="36">
        <v>308</v>
      </c>
      <c r="S34" s="36">
        <v>282</v>
      </c>
      <c r="T34" s="36">
        <v>256</v>
      </c>
      <c r="U34" s="36">
        <v>230</v>
      </c>
      <c r="V34" s="68">
        <v>204</v>
      </c>
    </row>
    <row r="35" spans="1:22" ht="12.95" hidden="1" customHeight="1" x14ac:dyDescent="0.2">
      <c r="A35" s="67">
        <v>65</v>
      </c>
      <c r="B35" s="36">
        <v>879</v>
      </c>
      <c r="C35" s="36">
        <v>827</v>
      </c>
      <c r="D35" s="36">
        <v>778</v>
      </c>
      <c r="E35" s="36">
        <v>731</v>
      </c>
      <c r="F35" s="36">
        <v>687</v>
      </c>
      <c r="G35" s="36">
        <v>645</v>
      </c>
      <c r="H35" s="36">
        <v>604</v>
      </c>
      <c r="I35" s="36">
        <v>566</v>
      </c>
      <c r="J35" s="36">
        <v>529</v>
      </c>
      <c r="K35" s="36">
        <v>495</v>
      </c>
      <c r="L35" s="36">
        <v>461</v>
      </c>
      <c r="M35" s="36">
        <v>429</v>
      </c>
      <c r="N35" s="36">
        <v>398</v>
      </c>
      <c r="O35" s="36">
        <v>368</v>
      </c>
      <c r="P35" s="36">
        <v>340</v>
      </c>
      <c r="Q35" s="36">
        <v>313</v>
      </c>
      <c r="R35" s="36">
        <v>287</v>
      </c>
      <c r="S35" s="36">
        <v>261</v>
      </c>
      <c r="T35" s="36">
        <v>235</v>
      </c>
      <c r="U35" s="36">
        <v>209</v>
      </c>
      <c r="V35" s="68">
        <v>183</v>
      </c>
    </row>
    <row r="36" spans="1:22" ht="12.95" hidden="1" customHeight="1" x14ac:dyDescent="0.2">
      <c r="A36" s="67">
        <v>64</v>
      </c>
      <c r="B36" s="36">
        <v>849</v>
      </c>
      <c r="C36" s="36">
        <v>798</v>
      </c>
      <c r="D36" s="36">
        <v>750</v>
      </c>
      <c r="E36" s="36">
        <v>703</v>
      </c>
      <c r="F36" s="36">
        <v>660</v>
      </c>
      <c r="G36" s="36">
        <v>619</v>
      </c>
      <c r="H36" s="36">
        <v>578</v>
      </c>
      <c r="I36" s="36">
        <v>541</v>
      </c>
      <c r="J36" s="36">
        <v>504</v>
      </c>
      <c r="K36" s="36">
        <v>471</v>
      </c>
      <c r="L36" s="36">
        <v>437</v>
      </c>
      <c r="M36" s="36">
        <v>406</v>
      </c>
      <c r="N36" s="36">
        <v>375</v>
      </c>
      <c r="O36" s="36">
        <v>346</v>
      </c>
      <c r="P36" s="36">
        <v>318</v>
      </c>
      <c r="Q36" s="36">
        <v>292</v>
      </c>
      <c r="R36" s="36">
        <v>266</v>
      </c>
      <c r="S36" s="36">
        <v>241</v>
      </c>
      <c r="T36" s="36">
        <v>216</v>
      </c>
      <c r="U36" s="36">
        <v>190</v>
      </c>
      <c r="V36" s="68">
        <v>164</v>
      </c>
    </row>
    <row r="37" spans="1:22" ht="12.95" hidden="1" customHeight="1" x14ac:dyDescent="0.2">
      <c r="A37" s="67">
        <v>63</v>
      </c>
      <c r="B37" s="36">
        <v>819</v>
      </c>
      <c r="C37" s="36">
        <v>769</v>
      </c>
      <c r="D37" s="36">
        <v>722</v>
      </c>
      <c r="E37" s="36">
        <v>676</v>
      </c>
      <c r="F37" s="36">
        <v>633</v>
      </c>
      <c r="G37" s="36">
        <v>593</v>
      </c>
      <c r="H37" s="36">
        <v>553</v>
      </c>
      <c r="I37" s="36">
        <v>516</v>
      </c>
      <c r="J37" s="36">
        <v>480</v>
      </c>
      <c r="K37" s="36">
        <v>447</v>
      </c>
      <c r="L37" s="36">
        <v>414</v>
      </c>
      <c r="M37" s="36">
        <v>383</v>
      </c>
      <c r="N37" s="36">
        <v>353</v>
      </c>
      <c r="O37" s="36">
        <v>324</v>
      </c>
      <c r="P37" s="36">
        <v>297</v>
      </c>
      <c r="Q37" s="36">
        <v>271</v>
      </c>
      <c r="R37" s="36">
        <v>245</v>
      </c>
      <c r="S37" s="36">
        <v>220</v>
      </c>
      <c r="T37" s="36">
        <v>195</v>
      </c>
      <c r="U37" s="36">
        <v>169</v>
      </c>
      <c r="V37" s="68">
        <v>143</v>
      </c>
    </row>
    <row r="38" spans="1:22" ht="12.95" hidden="1" customHeight="1" x14ac:dyDescent="0.2">
      <c r="A38" s="67">
        <v>62</v>
      </c>
      <c r="B38" s="36">
        <v>790</v>
      </c>
      <c r="C38" s="36">
        <v>740</v>
      </c>
      <c r="D38" s="36">
        <v>694</v>
      </c>
      <c r="E38" s="36">
        <v>649</v>
      </c>
      <c r="F38" s="36">
        <v>607</v>
      </c>
      <c r="G38" s="36">
        <v>567</v>
      </c>
      <c r="H38" s="36">
        <v>528</v>
      </c>
      <c r="I38" s="36">
        <v>492</v>
      </c>
      <c r="J38" s="36">
        <v>456</v>
      </c>
      <c r="K38" s="36">
        <v>423</v>
      </c>
      <c r="L38" s="36">
        <v>391</v>
      </c>
      <c r="M38" s="36">
        <v>361</v>
      </c>
      <c r="N38" s="36">
        <v>331</v>
      </c>
      <c r="O38" s="36">
        <v>303</v>
      </c>
      <c r="P38" s="36">
        <v>276</v>
      </c>
      <c r="Q38" s="36">
        <v>250</v>
      </c>
      <c r="R38" s="36">
        <v>225</v>
      </c>
      <c r="S38" s="36">
        <v>200</v>
      </c>
      <c r="T38" s="36">
        <v>175</v>
      </c>
      <c r="U38" s="36">
        <v>150</v>
      </c>
      <c r="V38" s="68">
        <v>125</v>
      </c>
    </row>
    <row r="39" spans="1:22" ht="12.95" hidden="1" customHeight="1" x14ac:dyDescent="0.2">
      <c r="A39" s="67">
        <v>61</v>
      </c>
      <c r="B39" s="36">
        <v>760</v>
      </c>
      <c r="C39" s="36">
        <v>711</v>
      </c>
      <c r="D39" s="36">
        <v>665</v>
      </c>
      <c r="E39" s="36">
        <v>621</v>
      </c>
      <c r="F39" s="36">
        <v>580</v>
      </c>
      <c r="G39" s="36">
        <v>541</v>
      </c>
      <c r="H39" s="36">
        <v>502</v>
      </c>
      <c r="I39" s="36">
        <v>467</v>
      </c>
      <c r="J39" s="36">
        <v>431</v>
      </c>
      <c r="K39" s="36">
        <v>399</v>
      </c>
      <c r="L39" s="36">
        <v>368</v>
      </c>
      <c r="M39" s="36">
        <v>338</v>
      </c>
      <c r="N39" s="36">
        <v>308</v>
      </c>
      <c r="O39" s="36">
        <v>281</v>
      </c>
      <c r="P39" s="36">
        <v>254</v>
      </c>
      <c r="Q39" s="36">
        <v>229</v>
      </c>
      <c r="R39" s="36">
        <v>204</v>
      </c>
      <c r="S39" s="36">
        <v>180</v>
      </c>
      <c r="T39" s="36">
        <v>156</v>
      </c>
      <c r="U39" s="36">
        <v>132</v>
      </c>
      <c r="V39" s="68">
        <v>108</v>
      </c>
    </row>
    <row r="40" spans="1:22" ht="12.95" hidden="1" customHeight="1" x14ac:dyDescent="0.2">
      <c r="A40" s="67">
        <v>60</v>
      </c>
      <c r="B40" s="36">
        <v>730</v>
      </c>
      <c r="C40" s="36">
        <v>682</v>
      </c>
      <c r="D40" s="36">
        <v>637</v>
      </c>
      <c r="E40" s="36">
        <v>594</v>
      </c>
      <c r="F40" s="36">
        <v>553</v>
      </c>
      <c r="G40" s="36">
        <v>515</v>
      </c>
      <c r="H40" s="36">
        <v>477</v>
      </c>
      <c r="I40" s="36">
        <v>442</v>
      </c>
      <c r="J40" s="36">
        <v>407</v>
      </c>
      <c r="K40" s="36">
        <v>375</v>
      </c>
      <c r="L40" s="36">
        <v>345</v>
      </c>
      <c r="M40" s="36">
        <v>315</v>
      </c>
      <c r="N40" s="36">
        <v>286</v>
      </c>
      <c r="O40" s="36">
        <v>259</v>
      </c>
      <c r="P40" s="36">
        <v>233</v>
      </c>
      <c r="Q40" s="36">
        <v>208</v>
      </c>
      <c r="R40" s="36">
        <v>183</v>
      </c>
      <c r="S40" s="36">
        <v>160</v>
      </c>
      <c r="T40" s="36">
        <v>137</v>
      </c>
      <c r="U40" s="36">
        <v>114</v>
      </c>
      <c r="V40" s="68">
        <v>91</v>
      </c>
    </row>
    <row r="41" spans="1:22" ht="12.95" hidden="1" customHeight="1" x14ac:dyDescent="0.2">
      <c r="A41" s="67">
        <v>59</v>
      </c>
      <c r="B41" s="36">
        <v>701</v>
      </c>
      <c r="C41" s="36">
        <v>654</v>
      </c>
      <c r="D41" s="36">
        <v>609</v>
      </c>
      <c r="E41" s="36">
        <v>567</v>
      </c>
      <c r="F41" s="36">
        <v>527</v>
      </c>
      <c r="G41" s="36">
        <v>489</v>
      </c>
      <c r="H41" s="36">
        <v>452</v>
      </c>
      <c r="I41" s="36">
        <v>417</v>
      </c>
      <c r="J41" s="36">
        <v>383</v>
      </c>
      <c r="K41" s="36">
        <v>352</v>
      </c>
      <c r="L41" s="36">
        <v>322</v>
      </c>
      <c r="M41" s="36">
        <v>293</v>
      </c>
      <c r="N41" s="36">
        <v>264</v>
      </c>
      <c r="O41" s="36">
        <v>238</v>
      </c>
      <c r="P41" s="36">
        <v>212</v>
      </c>
      <c r="Q41" s="36">
        <v>187</v>
      </c>
      <c r="R41" s="36">
        <v>163</v>
      </c>
      <c r="S41" s="36">
        <v>140</v>
      </c>
      <c r="T41" s="36">
        <v>117</v>
      </c>
      <c r="U41" s="36">
        <v>94</v>
      </c>
      <c r="V41" s="68">
        <v>71</v>
      </c>
    </row>
    <row r="42" spans="1:22" ht="12.95" hidden="1" customHeight="1" x14ac:dyDescent="0.2">
      <c r="A42" s="67">
        <v>58</v>
      </c>
      <c r="B42" s="36">
        <v>671</v>
      </c>
      <c r="C42" s="36">
        <v>625</v>
      </c>
      <c r="D42" s="36">
        <v>581</v>
      </c>
      <c r="E42" s="36">
        <v>539</v>
      </c>
      <c r="F42" s="36">
        <v>500</v>
      </c>
      <c r="G42" s="36">
        <v>463</v>
      </c>
      <c r="H42" s="36">
        <v>426</v>
      </c>
      <c r="I42" s="36">
        <v>392</v>
      </c>
      <c r="J42" s="36">
        <v>359</v>
      </c>
      <c r="K42" s="36">
        <v>328</v>
      </c>
      <c r="L42" s="36">
        <v>298</v>
      </c>
      <c r="M42" s="36">
        <v>270</v>
      </c>
      <c r="N42" s="36">
        <v>242</v>
      </c>
      <c r="O42" s="36">
        <v>216</v>
      </c>
      <c r="P42" s="36">
        <v>190</v>
      </c>
      <c r="Q42" s="36">
        <v>166</v>
      </c>
      <c r="R42" s="36">
        <v>142</v>
      </c>
      <c r="S42" s="36">
        <v>120</v>
      </c>
      <c r="T42" s="36">
        <v>98</v>
      </c>
      <c r="U42" s="36">
        <v>76</v>
      </c>
      <c r="V42" s="68">
        <v>54</v>
      </c>
    </row>
    <row r="43" spans="1:22" ht="12.95" hidden="1" customHeight="1" x14ac:dyDescent="0.2">
      <c r="A43" s="67">
        <v>57</v>
      </c>
      <c r="B43" s="36">
        <v>641</v>
      </c>
      <c r="C43" s="36">
        <v>596</v>
      </c>
      <c r="D43" s="36">
        <v>553</v>
      </c>
      <c r="E43" s="36">
        <v>512</v>
      </c>
      <c r="F43" s="36">
        <v>473</v>
      </c>
      <c r="G43" s="36">
        <v>437</v>
      </c>
      <c r="H43" s="36">
        <v>401</v>
      </c>
      <c r="I43" s="36">
        <v>367</v>
      </c>
      <c r="J43" s="36">
        <v>335</v>
      </c>
      <c r="K43" s="36">
        <v>304</v>
      </c>
      <c r="L43" s="36">
        <v>275</v>
      </c>
      <c r="M43" s="36">
        <v>247</v>
      </c>
      <c r="N43" s="36">
        <v>220</v>
      </c>
      <c r="O43" s="36">
        <v>194</v>
      </c>
      <c r="P43" s="36">
        <v>169</v>
      </c>
      <c r="Q43" s="36">
        <v>145</v>
      </c>
      <c r="R43" s="36">
        <v>122</v>
      </c>
      <c r="S43" s="36">
        <v>100</v>
      </c>
      <c r="T43" s="36">
        <v>78</v>
      </c>
      <c r="U43" s="36">
        <v>56</v>
      </c>
      <c r="V43" s="68">
        <v>34</v>
      </c>
    </row>
    <row r="44" spans="1:22" ht="12.95" hidden="1" customHeight="1" x14ac:dyDescent="0.2">
      <c r="A44" s="67">
        <v>56</v>
      </c>
      <c r="B44" s="36">
        <v>612</v>
      </c>
      <c r="C44" s="36">
        <v>567</v>
      </c>
      <c r="D44" s="36">
        <v>525</v>
      </c>
      <c r="E44" s="36">
        <v>485</v>
      </c>
      <c r="F44" s="36">
        <v>447</v>
      </c>
      <c r="G44" s="36">
        <v>411</v>
      </c>
      <c r="H44" s="36">
        <v>376</v>
      </c>
      <c r="I44" s="36">
        <v>343</v>
      </c>
      <c r="J44" s="36">
        <v>311</v>
      </c>
      <c r="K44" s="36">
        <v>281</v>
      </c>
      <c r="L44" s="36">
        <v>252</v>
      </c>
      <c r="M44" s="36">
        <v>225</v>
      </c>
      <c r="N44" s="36">
        <v>198</v>
      </c>
      <c r="O44" s="36">
        <v>172</v>
      </c>
      <c r="P44" s="36">
        <v>148</v>
      </c>
      <c r="Q44" s="36">
        <v>124</v>
      </c>
      <c r="R44" s="36">
        <v>102</v>
      </c>
      <c r="S44" s="36">
        <v>80</v>
      </c>
      <c r="T44" s="36">
        <v>58</v>
      </c>
      <c r="U44" s="36">
        <v>36</v>
      </c>
      <c r="V44" s="68">
        <v>14</v>
      </c>
    </row>
    <row r="45" spans="1:22" ht="12.95" hidden="1" customHeight="1" x14ac:dyDescent="0.2">
      <c r="A45" s="67">
        <v>55</v>
      </c>
      <c r="B45" s="36">
        <v>582</v>
      </c>
      <c r="C45" s="36">
        <v>538</v>
      </c>
      <c r="D45" s="36">
        <v>497</v>
      </c>
      <c r="E45" s="36">
        <v>458</v>
      </c>
      <c r="F45" s="36">
        <v>420</v>
      </c>
      <c r="G45" s="36">
        <v>384</v>
      </c>
      <c r="H45" s="36">
        <v>350</v>
      </c>
      <c r="I45" s="36">
        <v>318</v>
      </c>
      <c r="J45" s="36">
        <v>287</v>
      </c>
      <c r="K45" s="36">
        <v>257</v>
      </c>
      <c r="L45" s="36">
        <v>229</v>
      </c>
      <c r="M45" s="36">
        <v>202</v>
      </c>
      <c r="N45" s="36">
        <v>175</v>
      </c>
      <c r="O45" s="36">
        <v>151</v>
      </c>
      <c r="P45" s="36">
        <v>126</v>
      </c>
      <c r="Q45" s="36">
        <v>103</v>
      </c>
      <c r="R45" s="36">
        <v>81</v>
      </c>
      <c r="S45" s="36">
        <v>60</v>
      </c>
      <c r="T45" s="36">
        <v>39</v>
      </c>
      <c r="U45" s="36">
        <v>18</v>
      </c>
      <c r="V45" s="68"/>
    </row>
    <row r="46" spans="1:22" ht="12.95" hidden="1" customHeight="1" x14ac:dyDescent="0.2">
      <c r="A46" s="67">
        <v>54</v>
      </c>
      <c r="B46" s="36">
        <v>552</v>
      </c>
      <c r="C46" s="36">
        <v>509</v>
      </c>
      <c r="D46" s="36">
        <v>469</v>
      </c>
      <c r="E46" s="36">
        <v>430</v>
      </c>
      <c r="F46" s="36">
        <v>393</v>
      </c>
      <c r="G46" s="36">
        <v>358</v>
      </c>
      <c r="H46" s="36">
        <v>325</v>
      </c>
      <c r="I46" s="36">
        <v>293</v>
      </c>
      <c r="J46" s="36">
        <v>263</v>
      </c>
      <c r="K46" s="36">
        <v>233</v>
      </c>
      <c r="L46" s="36">
        <v>206</v>
      </c>
      <c r="M46" s="36">
        <v>179</v>
      </c>
      <c r="N46" s="36">
        <v>153</v>
      </c>
      <c r="O46" s="36">
        <v>129</v>
      </c>
      <c r="P46" s="36">
        <v>105</v>
      </c>
      <c r="Q46" s="36">
        <v>82</v>
      </c>
      <c r="R46" s="36">
        <v>61</v>
      </c>
      <c r="S46" s="36">
        <v>40</v>
      </c>
      <c r="T46" s="36">
        <v>19</v>
      </c>
      <c r="U46" s="36"/>
      <c r="V46" s="68"/>
    </row>
    <row r="47" spans="1:22" ht="12.95" hidden="1" customHeight="1" x14ac:dyDescent="0.2">
      <c r="A47" s="67">
        <v>53</v>
      </c>
      <c r="B47" s="36">
        <v>523</v>
      </c>
      <c r="C47" s="36">
        <v>480</v>
      </c>
      <c r="D47" s="36">
        <v>441</v>
      </c>
      <c r="E47" s="36">
        <v>403</v>
      </c>
      <c r="F47" s="36">
        <v>367</v>
      </c>
      <c r="G47" s="36">
        <v>332</v>
      </c>
      <c r="H47" s="36">
        <v>300</v>
      </c>
      <c r="I47" s="36">
        <v>268</v>
      </c>
      <c r="J47" s="36">
        <v>239</v>
      </c>
      <c r="K47" s="36">
        <v>210</v>
      </c>
      <c r="L47" s="36">
        <v>183</v>
      </c>
      <c r="M47" s="36">
        <v>156</v>
      </c>
      <c r="N47" s="36">
        <v>131</v>
      </c>
      <c r="O47" s="36">
        <v>107</v>
      </c>
      <c r="P47" s="36">
        <v>84</v>
      </c>
      <c r="Q47" s="36">
        <v>62</v>
      </c>
      <c r="R47" s="36">
        <v>41</v>
      </c>
      <c r="S47" s="36">
        <v>20</v>
      </c>
      <c r="T47" s="36"/>
      <c r="U47" s="36"/>
      <c r="V47" s="68"/>
    </row>
    <row r="48" spans="1:22" ht="12.95" hidden="1" customHeight="1" x14ac:dyDescent="0.2">
      <c r="A48" s="67">
        <v>52</v>
      </c>
      <c r="B48" s="36">
        <v>494</v>
      </c>
      <c r="C48" s="36">
        <v>452</v>
      </c>
      <c r="D48" s="36">
        <v>413</v>
      </c>
      <c r="E48" s="36">
        <v>376</v>
      </c>
      <c r="F48" s="36">
        <v>341</v>
      </c>
      <c r="G48" s="36">
        <v>307</v>
      </c>
      <c r="H48" s="36">
        <v>275</v>
      </c>
      <c r="I48" s="36">
        <v>244</v>
      </c>
      <c r="J48" s="36">
        <v>215</v>
      </c>
      <c r="K48" s="36">
        <v>187</v>
      </c>
      <c r="L48" s="36">
        <v>160</v>
      </c>
      <c r="M48" s="36">
        <v>134</v>
      </c>
      <c r="N48" s="36">
        <v>109</v>
      </c>
      <c r="O48" s="36">
        <v>86</v>
      </c>
      <c r="P48" s="36">
        <v>63</v>
      </c>
      <c r="Q48" s="36">
        <v>42</v>
      </c>
      <c r="R48" s="36">
        <v>20</v>
      </c>
      <c r="S48" s="36"/>
      <c r="T48" s="36"/>
      <c r="U48" s="36"/>
      <c r="V48" s="68"/>
    </row>
    <row r="49" spans="1:22" ht="12.95" hidden="1" customHeight="1" x14ac:dyDescent="0.2">
      <c r="A49" s="67">
        <v>51</v>
      </c>
      <c r="B49" s="36">
        <v>464</v>
      </c>
      <c r="C49" s="36">
        <v>423</v>
      </c>
      <c r="D49" s="36">
        <v>385</v>
      </c>
      <c r="E49" s="36">
        <v>349</v>
      </c>
      <c r="F49" s="36">
        <v>314</v>
      </c>
      <c r="G49" s="36">
        <v>281</v>
      </c>
      <c r="H49" s="36">
        <v>249</v>
      </c>
      <c r="I49" s="36">
        <v>219</v>
      </c>
      <c r="J49" s="36">
        <v>191</v>
      </c>
      <c r="K49" s="36">
        <v>163</v>
      </c>
      <c r="L49" s="36">
        <v>137</v>
      </c>
      <c r="M49" s="36">
        <v>111</v>
      </c>
      <c r="N49" s="36">
        <v>87</v>
      </c>
      <c r="O49" s="36">
        <v>64</v>
      </c>
      <c r="P49" s="36">
        <v>43</v>
      </c>
      <c r="Q49" s="36">
        <v>21</v>
      </c>
      <c r="R49" s="36"/>
      <c r="S49" s="36"/>
      <c r="T49" s="36"/>
      <c r="U49" s="36"/>
      <c r="V49" s="68"/>
    </row>
    <row r="50" spans="1:22" ht="12.95" hidden="1" customHeight="1" x14ac:dyDescent="0.2">
      <c r="A50" s="67">
        <v>50</v>
      </c>
      <c r="B50" s="36">
        <v>435</v>
      </c>
      <c r="C50" s="36">
        <v>395</v>
      </c>
      <c r="D50" s="36">
        <v>357</v>
      </c>
      <c r="E50" s="36">
        <v>322</v>
      </c>
      <c r="F50" s="36">
        <v>288</v>
      </c>
      <c r="G50" s="36">
        <v>255</v>
      </c>
      <c r="H50" s="36">
        <v>224</v>
      </c>
      <c r="I50" s="36">
        <v>195</v>
      </c>
      <c r="J50" s="36">
        <v>167</v>
      </c>
      <c r="K50" s="36">
        <v>140</v>
      </c>
      <c r="L50" s="36">
        <v>114</v>
      </c>
      <c r="M50" s="36">
        <v>89</v>
      </c>
      <c r="N50" s="36">
        <v>65</v>
      </c>
      <c r="O50" s="36">
        <v>43</v>
      </c>
      <c r="P50" s="36">
        <v>22</v>
      </c>
      <c r="Q50" s="36"/>
      <c r="R50" s="36"/>
      <c r="S50" s="36"/>
      <c r="T50" s="36"/>
      <c r="U50" s="36"/>
      <c r="V50" s="68"/>
    </row>
    <row r="51" spans="1:22" ht="12.95" hidden="1" customHeight="1" x14ac:dyDescent="0.2">
      <c r="A51" s="67">
        <v>49</v>
      </c>
      <c r="B51" s="36">
        <v>406</v>
      </c>
      <c r="C51" s="36">
        <v>367</v>
      </c>
      <c r="D51" s="36">
        <v>330</v>
      </c>
      <c r="E51" s="36">
        <v>295</v>
      </c>
      <c r="F51" s="36">
        <v>262</v>
      </c>
      <c r="G51" s="36">
        <v>230</v>
      </c>
      <c r="H51" s="36">
        <v>199</v>
      </c>
      <c r="I51" s="36">
        <v>171</v>
      </c>
      <c r="J51" s="36">
        <v>143</v>
      </c>
      <c r="K51" s="36">
        <v>117</v>
      </c>
      <c r="L51" s="36">
        <v>91</v>
      </c>
      <c r="M51" s="36">
        <v>67</v>
      </c>
      <c r="N51" s="36">
        <v>44</v>
      </c>
      <c r="O51" s="36">
        <v>22</v>
      </c>
      <c r="P51" s="36"/>
      <c r="Q51" s="36"/>
      <c r="R51" s="36"/>
      <c r="S51" s="36"/>
      <c r="T51" s="36"/>
      <c r="U51" s="36"/>
      <c r="V51" s="68"/>
    </row>
    <row r="52" spans="1:22" ht="12.95" hidden="1" customHeight="1" x14ac:dyDescent="0.2">
      <c r="A52" s="67">
        <v>48</v>
      </c>
      <c r="B52" s="36">
        <v>376</v>
      </c>
      <c r="C52" s="36">
        <v>338</v>
      </c>
      <c r="D52" s="36">
        <v>302</v>
      </c>
      <c r="E52" s="36">
        <v>268</v>
      </c>
      <c r="F52" s="36">
        <v>235</v>
      </c>
      <c r="G52" s="36">
        <v>204</v>
      </c>
      <c r="H52" s="36">
        <v>174</v>
      </c>
      <c r="I52" s="36">
        <v>146</v>
      </c>
      <c r="J52" s="36">
        <v>119</v>
      </c>
      <c r="K52" s="36">
        <v>93</v>
      </c>
      <c r="L52" s="36">
        <v>68</v>
      </c>
      <c r="M52" s="36">
        <v>45</v>
      </c>
      <c r="N52" s="36">
        <v>22</v>
      </c>
      <c r="O52" s="36"/>
      <c r="P52" s="36"/>
      <c r="Q52" s="36"/>
      <c r="R52" s="36"/>
      <c r="S52" s="36"/>
      <c r="T52" s="36"/>
      <c r="U52" s="36"/>
      <c r="V52" s="68"/>
    </row>
    <row r="53" spans="1:22" ht="12.95" hidden="1" customHeight="1" x14ac:dyDescent="0.2">
      <c r="A53" s="67">
        <v>47</v>
      </c>
      <c r="B53" s="36">
        <v>347</v>
      </c>
      <c r="C53" s="36">
        <v>310</v>
      </c>
      <c r="D53" s="36">
        <v>274</v>
      </c>
      <c r="E53" s="36">
        <v>241</v>
      </c>
      <c r="F53" s="36">
        <v>209</v>
      </c>
      <c r="G53" s="36">
        <v>178</v>
      </c>
      <c r="H53" s="36">
        <v>149</v>
      </c>
      <c r="I53" s="36">
        <v>121</v>
      </c>
      <c r="J53" s="36">
        <v>95</v>
      </c>
      <c r="K53" s="36">
        <v>70</v>
      </c>
      <c r="L53" s="36">
        <v>45</v>
      </c>
      <c r="M53" s="36">
        <v>23</v>
      </c>
      <c r="N53" s="36"/>
      <c r="O53" s="36"/>
      <c r="P53" s="36"/>
      <c r="Q53" s="36"/>
      <c r="R53" s="36"/>
      <c r="S53" s="36"/>
      <c r="T53" s="36"/>
      <c r="U53" s="36"/>
      <c r="V53" s="68"/>
    </row>
    <row r="54" spans="1:22" ht="12.95" hidden="1" customHeight="1" x14ac:dyDescent="0.2">
      <c r="A54" s="67">
        <v>46</v>
      </c>
      <c r="B54" s="36">
        <v>318</v>
      </c>
      <c r="C54" s="36">
        <v>282</v>
      </c>
      <c r="D54" s="36">
        <v>247</v>
      </c>
      <c r="E54" s="36">
        <v>214</v>
      </c>
      <c r="F54" s="36">
        <v>183</v>
      </c>
      <c r="G54" s="36">
        <v>153</v>
      </c>
      <c r="H54" s="36">
        <v>124</v>
      </c>
      <c r="I54" s="36">
        <v>97</v>
      </c>
      <c r="J54" s="36">
        <v>71</v>
      </c>
      <c r="K54" s="36">
        <v>47</v>
      </c>
      <c r="L54" s="36">
        <v>23</v>
      </c>
      <c r="M54" s="36"/>
      <c r="N54" s="36"/>
      <c r="O54" s="36"/>
      <c r="P54" s="36"/>
      <c r="Q54" s="36"/>
      <c r="R54" s="36"/>
      <c r="S54" s="36"/>
      <c r="T54" s="36"/>
      <c r="U54" s="36"/>
      <c r="V54" s="68"/>
    </row>
    <row r="55" spans="1:22" ht="12.95" hidden="1" customHeight="1" x14ac:dyDescent="0.2">
      <c r="A55" s="67">
        <v>45</v>
      </c>
      <c r="B55" s="36">
        <v>289</v>
      </c>
      <c r="C55" s="36">
        <v>253</v>
      </c>
      <c r="D55" s="36">
        <v>220</v>
      </c>
      <c r="E55" s="36">
        <v>187</v>
      </c>
      <c r="F55" s="36">
        <v>157</v>
      </c>
      <c r="G55" s="36">
        <v>127</v>
      </c>
      <c r="H55" s="36">
        <v>99</v>
      </c>
      <c r="I55" s="36">
        <v>73</v>
      </c>
      <c r="J55" s="36">
        <v>47</v>
      </c>
      <c r="K55" s="36">
        <v>23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68"/>
    </row>
    <row r="56" spans="1:22" ht="12.95" hidden="1" customHeight="1" x14ac:dyDescent="0.2">
      <c r="A56" s="67">
        <v>44</v>
      </c>
      <c r="B56" s="36">
        <v>260</v>
      </c>
      <c r="C56" s="36">
        <v>224</v>
      </c>
      <c r="D56" s="36">
        <v>192</v>
      </c>
      <c r="E56" s="36">
        <v>160</v>
      </c>
      <c r="F56" s="36">
        <v>130</v>
      </c>
      <c r="G56" s="36">
        <v>101</v>
      </c>
      <c r="H56" s="36">
        <v>74</v>
      </c>
      <c r="I56" s="36">
        <v>49</v>
      </c>
      <c r="J56" s="36">
        <v>24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68"/>
    </row>
    <row r="57" spans="1:22" ht="12.95" hidden="1" customHeight="1" x14ac:dyDescent="0.2">
      <c r="A57" s="67">
        <v>43</v>
      </c>
      <c r="B57" s="36">
        <v>231</v>
      </c>
      <c r="C57" s="36">
        <v>196</v>
      </c>
      <c r="D57" s="36">
        <v>164</v>
      </c>
      <c r="E57" s="36">
        <v>133</v>
      </c>
      <c r="F57" s="36">
        <v>104</v>
      </c>
      <c r="G57" s="36">
        <v>76</v>
      </c>
      <c r="H57" s="36">
        <v>50</v>
      </c>
      <c r="I57" s="36">
        <v>25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68"/>
    </row>
    <row r="58" spans="1:22" ht="12.95" hidden="1" customHeight="1" x14ac:dyDescent="0.2">
      <c r="A58" s="67">
        <v>42</v>
      </c>
      <c r="B58" s="36">
        <v>202</v>
      </c>
      <c r="C58" s="36">
        <v>168</v>
      </c>
      <c r="D58" s="36">
        <v>137</v>
      </c>
      <c r="E58" s="36">
        <v>107</v>
      </c>
      <c r="F58" s="36">
        <v>78</v>
      </c>
      <c r="G58" s="36">
        <v>51</v>
      </c>
      <c r="H58" s="36">
        <v>26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68"/>
    </row>
    <row r="59" spans="1:22" ht="12.95" hidden="1" customHeight="1" x14ac:dyDescent="0.2">
      <c r="A59" s="67">
        <v>41</v>
      </c>
      <c r="B59" s="36">
        <v>173</v>
      </c>
      <c r="C59" s="36">
        <v>140</v>
      </c>
      <c r="D59" s="36">
        <v>109</v>
      </c>
      <c r="E59" s="36">
        <v>80</v>
      </c>
      <c r="F59" s="36">
        <v>52</v>
      </c>
      <c r="G59" s="36">
        <v>26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68"/>
    </row>
    <row r="60" spans="1:22" ht="12.95" hidden="1" customHeight="1" x14ac:dyDescent="0.2">
      <c r="A60" s="67">
        <v>40</v>
      </c>
      <c r="B60" s="36">
        <v>144</v>
      </c>
      <c r="C60" s="36">
        <v>112</v>
      </c>
      <c r="D60" s="36">
        <v>82</v>
      </c>
      <c r="E60" s="36">
        <v>53</v>
      </c>
      <c r="F60" s="36">
        <v>26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68"/>
    </row>
    <row r="61" spans="1:22" ht="12.95" hidden="1" customHeight="1" x14ac:dyDescent="0.2">
      <c r="A61" s="67">
        <v>39</v>
      </c>
      <c r="B61" s="36">
        <v>115</v>
      </c>
      <c r="C61" s="36">
        <v>84</v>
      </c>
      <c r="D61" s="36">
        <v>55</v>
      </c>
      <c r="E61" s="36">
        <v>27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68"/>
    </row>
    <row r="62" spans="1:22" ht="12.95" hidden="1" customHeight="1" x14ac:dyDescent="0.2">
      <c r="A62" s="67">
        <v>38</v>
      </c>
      <c r="B62" s="36">
        <v>86</v>
      </c>
      <c r="C62" s="36">
        <v>56</v>
      </c>
      <c r="D62" s="36">
        <v>28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68"/>
    </row>
    <row r="63" spans="1:22" ht="12.95" hidden="1" customHeight="1" x14ac:dyDescent="0.2">
      <c r="A63" s="67">
        <v>37</v>
      </c>
      <c r="B63" s="36">
        <v>57</v>
      </c>
      <c r="C63" s="36">
        <v>28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68"/>
    </row>
    <row r="64" spans="1:22" ht="12.95" hidden="1" customHeight="1" x14ac:dyDescent="0.2">
      <c r="A64" s="67">
        <v>36</v>
      </c>
      <c r="B64" s="36">
        <v>29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68"/>
    </row>
    <row r="65" spans="1:50" hidden="1" x14ac:dyDescent="0.2">
      <c r="A65" s="6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13"/>
    </row>
    <row r="66" spans="1:50" hidden="1" x14ac:dyDescent="0.2">
      <c r="A66" s="6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13"/>
    </row>
    <row r="67" spans="1:50" hidden="1" x14ac:dyDescent="0.2">
      <c r="A67" s="62"/>
      <c r="B67" s="35">
        <v>35</v>
      </c>
      <c r="C67" s="35">
        <v>36</v>
      </c>
      <c r="D67" s="35">
        <v>37</v>
      </c>
      <c r="E67" s="35">
        <v>38</v>
      </c>
      <c r="F67" s="35">
        <v>39</v>
      </c>
      <c r="G67" s="35">
        <v>40</v>
      </c>
      <c r="H67" s="35">
        <v>41</v>
      </c>
      <c r="I67" s="35">
        <v>42</v>
      </c>
      <c r="J67" s="35">
        <v>43</v>
      </c>
      <c r="K67" s="35">
        <v>44</v>
      </c>
      <c r="L67" s="35">
        <v>45</v>
      </c>
      <c r="M67" s="35">
        <v>46</v>
      </c>
      <c r="N67" s="35">
        <v>47</v>
      </c>
      <c r="O67" s="35">
        <v>48</v>
      </c>
      <c r="P67" s="35">
        <v>49</v>
      </c>
      <c r="Q67" s="35">
        <v>50</v>
      </c>
      <c r="R67" s="35">
        <v>51</v>
      </c>
      <c r="S67" s="35">
        <v>52</v>
      </c>
      <c r="T67" s="35">
        <v>53</v>
      </c>
      <c r="U67" s="35">
        <v>54</v>
      </c>
      <c r="V67" s="66">
        <v>55</v>
      </c>
    </row>
    <row r="68" spans="1:50" hidden="1" x14ac:dyDescent="0.2">
      <c r="A68" s="62"/>
      <c r="B68" s="38">
        <f>VLOOKUP(B72,A25:V64,2,FALSE)</f>
        <v>641</v>
      </c>
      <c r="C68" s="38">
        <f>VLOOKUP(B72,A25:V64,3,FALSE)</f>
        <v>596</v>
      </c>
      <c r="D68" s="38">
        <f>VLOOKUP(B72,A25:V64,4,FALSE)</f>
        <v>553</v>
      </c>
      <c r="E68" s="38">
        <f>VLOOKUP(B72,A25:V64,5,FALSE)</f>
        <v>512</v>
      </c>
      <c r="F68" s="38">
        <f>VLOOKUP(B72,A25:V64,6,FALSE)</f>
        <v>473</v>
      </c>
      <c r="G68" s="38">
        <f>VLOOKUP(B72,A25:V64,7,FALSE)</f>
        <v>437</v>
      </c>
      <c r="H68" s="38">
        <f>VLOOKUP(B72,A25:V64,8,FALSE)</f>
        <v>401</v>
      </c>
      <c r="I68" s="38">
        <f>VLOOKUP(B72,A25:V64,9,FALSE)</f>
        <v>367</v>
      </c>
      <c r="J68" s="38">
        <f>VLOOKUP(B72,A25:V64,10,FALSE)</f>
        <v>335</v>
      </c>
      <c r="K68" s="38">
        <f>VLOOKUP(B72,A25:V64,11,FALSE)</f>
        <v>304</v>
      </c>
      <c r="L68" s="38">
        <f>VLOOKUP(B72,A25:V64,12,FALSE)</f>
        <v>275</v>
      </c>
      <c r="M68" s="38">
        <f>VLOOKUP(B72,A25:V64,13,FALSE)</f>
        <v>247</v>
      </c>
      <c r="N68" s="38">
        <f>VLOOKUP(B72,A25:V64,14,FALSE)</f>
        <v>220</v>
      </c>
      <c r="O68" s="38">
        <f>VLOOKUP(B72,A25:V64,15,FALSE)</f>
        <v>194</v>
      </c>
      <c r="P68" s="38">
        <f>VLOOKUP(B72,A25:V64,16,FALSE)</f>
        <v>169</v>
      </c>
      <c r="Q68" s="38">
        <f>VLOOKUP(B72,A25:V64,17,FALSE)</f>
        <v>145</v>
      </c>
      <c r="R68" s="38">
        <f>VLOOKUP(B72,A25:V64,18,FALSE)</f>
        <v>122</v>
      </c>
      <c r="S68" s="38">
        <f>VLOOKUP(B72,A25:V64,19,FALSE)</f>
        <v>100</v>
      </c>
      <c r="T68" s="38">
        <f>VLOOKUP(B72,A25:V64,20,FALSE)</f>
        <v>78</v>
      </c>
      <c r="U68" s="38">
        <f>VLOOKUP(B72,A25:V64,21,FALSE)</f>
        <v>56</v>
      </c>
      <c r="V68" s="69">
        <f>VLOOKUP(B72,A25:V64,22,FALSE)</f>
        <v>34</v>
      </c>
    </row>
    <row r="69" spans="1:50" hidden="1" x14ac:dyDescent="0.2">
      <c r="A69" s="62"/>
      <c r="B69" s="7"/>
      <c r="C69" s="7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69"/>
    </row>
    <row r="70" spans="1:50" hidden="1" x14ac:dyDescent="0.2">
      <c r="A70" s="70" t="s">
        <v>19</v>
      </c>
      <c r="B70" s="40">
        <f>B7</f>
        <v>52</v>
      </c>
      <c r="C70" s="7">
        <f>HLOOKUP(B70,B67:V68,2,FALSE)</f>
        <v>100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71"/>
    </row>
    <row r="71" spans="1:50" hidden="1" x14ac:dyDescent="0.2">
      <c r="A71" s="70" t="s">
        <v>20</v>
      </c>
      <c r="B71" s="42">
        <f>B4</f>
        <v>57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13"/>
    </row>
    <row r="72" spans="1:50" hidden="1" x14ac:dyDescent="0.2">
      <c r="A72" s="70" t="s">
        <v>21</v>
      </c>
      <c r="B72" s="42">
        <f>INT(B71)</f>
        <v>57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3"/>
    </row>
    <row r="73" spans="1:50" hidden="1" x14ac:dyDescent="0.2">
      <c r="A73" s="70" t="s">
        <v>22</v>
      </c>
      <c r="B73" s="43">
        <f>B71-B72</f>
        <v>0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13"/>
    </row>
    <row r="74" spans="1:50" hidden="1" x14ac:dyDescent="0.2">
      <c r="A74" s="70" t="s">
        <v>23</v>
      </c>
      <c r="B74" s="44">
        <f>B73*20</f>
        <v>0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13"/>
    </row>
    <row r="75" spans="1:50" hidden="1" x14ac:dyDescent="0.2">
      <c r="A75" s="72"/>
      <c r="B75" s="44">
        <f>C70+B74</f>
        <v>100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13"/>
    </row>
    <row r="76" spans="1:50" hidden="1" x14ac:dyDescent="0.2">
      <c r="A76" s="6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13"/>
    </row>
    <row r="77" spans="1:50" ht="20.25" hidden="1" customHeight="1" x14ac:dyDescent="0.2">
      <c r="A77" s="117" t="s">
        <v>0</v>
      </c>
      <c r="B77" s="118"/>
      <c r="C77" s="118"/>
      <c r="D77" s="118"/>
      <c r="E77" s="118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20"/>
    </row>
    <row r="78" spans="1:50" ht="18" hidden="1" customHeight="1" x14ac:dyDescent="0.2">
      <c r="A78" s="93" t="s">
        <v>1</v>
      </c>
      <c r="B78" s="123" t="s">
        <v>2</v>
      </c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5"/>
      <c r="AC78" s="107" t="s">
        <v>1</v>
      </c>
      <c r="AD78" s="110" t="s">
        <v>2</v>
      </c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</row>
    <row r="79" spans="1:50" ht="23.25" hidden="1" customHeight="1" x14ac:dyDescent="0.2">
      <c r="A79" s="121"/>
      <c r="B79" s="123" t="s">
        <v>3</v>
      </c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5"/>
      <c r="AC79" s="108"/>
      <c r="AD79" s="112" t="s">
        <v>3</v>
      </c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</row>
    <row r="80" spans="1:50" ht="27.75" hidden="1" customHeight="1" x14ac:dyDescent="0.2">
      <c r="A80" s="122"/>
      <c r="B80" s="35">
        <v>5</v>
      </c>
      <c r="C80" s="35">
        <v>6</v>
      </c>
      <c r="D80" s="35">
        <v>7</v>
      </c>
      <c r="E80" s="35">
        <v>8</v>
      </c>
      <c r="F80" s="35">
        <v>9</v>
      </c>
      <c r="G80" s="35">
        <v>10</v>
      </c>
      <c r="H80" s="35">
        <v>11</v>
      </c>
      <c r="I80" s="35">
        <v>12</v>
      </c>
      <c r="J80" s="35">
        <v>13</v>
      </c>
      <c r="K80" s="35">
        <v>14</v>
      </c>
      <c r="L80" s="35">
        <v>15</v>
      </c>
      <c r="M80" s="35">
        <v>16</v>
      </c>
      <c r="N80" s="35">
        <v>17</v>
      </c>
      <c r="O80" s="35">
        <v>18</v>
      </c>
      <c r="P80" s="35">
        <v>19</v>
      </c>
      <c r="Q80" s="35">
        <v>20</v>
      </c>
      <c r="R80" s="35">
        <v>21</v>
      </c>
      <c r="S80" s="35">
        <v>22</v>
      </c>
      <c r="T80" s="35">
        <v>23</v>
      </c>
      <c r="U80" s="35">
        <v>24</v>
      </c>
      <c r="V80" s="66">
        <v>25</v>
      </c>
      <c r="AC80" s="109"/>
      <c r="AD80" s="45">
        <v>5</v>
      </c>
      <c r="AE80" s="45">
        <v>6</v>
      </c>
      <c r="AF80" s="45">
        <v>7</v>
      </c>
      <c r="AG80" s="45">
        <v>8</v>
      </c>
      <c r="AH80" s="45">
        <v>9</v>
      </c>
      <c r="AI80" s="45">
        <v>10</v>
      </c>
      <c r="AJ80" s="45">
        <v>11</v>
      </c>
      <c r="AK80" s="45">
        <v>12</v>
      </c>
      <c r="AL80" s="45">
        <v>13</v>
      </c>
      <c r="AM80" s="45">
        <v>14</v>
      </c>
      <c r="AN80" s="45">
        <v>15</v>
      </c>
      <c r="AO80" s="45">
        <v>16</v>
      </c>
      <c r="AP80" s="45">
        <v>17</v>
      </c>
      <c r="AQ80" s="45">
        <v>18</v>
      </c>
      <c r="AR80" s="45">
        <v>19</v>
      </c>
      <c r="AS80" s="45">
        <v>20</v>
      </c>
      <c r="AT80" s="45">
        <v>21</v>
      </c>
      <c r="AU80" s="45">
        <v>22</v>
      </c>
      <c r="AV80" s="45">
        <v>23</v>
      </c>
      <c r="AW80" s="45">
        <v>24</v>
      </c>
      <c r="AX80" s="45">
        <v>25</v>
      </c>
    </row>
    <row r="81" spans="1:50" ht="12.95" hidden="1" customHeight="1" x14ac:dyDescent="0.2">
      <c r="A81" s="67">
        <v>35</v>
      </c>
      <c r="B81" s="46">
        <v>41.16</v>
      </c>
      <c r="C81" s="46">
        <v>40.75</v>
      </c>
      <c r="D81" s="46">
        <v>40.340000000000003</v>
      </c>
      <c r="E81" s="46">
        <v>39.93</v>
      </c>
      <c r="F81" s="46">
        <v>39.51</v>
      </c>
      <c r="G81" s="46">
        <v>39.1</v>
      </c>
      <c r="H81" s="46">
        <v>38.69</v>
      </c>
      <c r="I81" s="46">
        <v>38.28</v>
      </c>
      <c r="J81" s="46">
        <v>37.869999999999997</v>
      </c>
      <c r="K81" s="46">
        <v>37.46</v>
      </c>
      <c r="L81" s="46">
        <v>37.049999999999997</v>
      </c>
      <c r="M81" s="46">
        <v>36.64</v>
      </c>
      <c r="N81" s="46">
        <v>36.229999999999997</v>
      </c>
      <c r="O81" s="46">
        <v>35.82</v>
      </c>
      <c r="P81" s="46">
        <v>35.409999999999997</v>
      </c>
      <c r="Q81" s="46">
        <v>35</v>
      </c>
      <c r="R81" s="46">
        <v>34.590000000000003</v>
      </c>
      <c r="S81" s="46">
        <v>34.18</v>
      </c>
      <c r="T81" s="46">
        <v>33.78</v>
      </c>
      <c r="U81" s="46">
        <v>33.369999999999997</v>
      </c>
      <c r="V81" s="73">
        <v>32.96</v>
      </c>
      <c r="AC81" s="29">
        <v>35</v>
      </c>
      <c r="AD81" s="47">
        <v>41.2</v>
      </c>
      <c r="AE81" s="47">
        <v>40.799999999999997</v>
      </c>
      <c r="AF81" s="47">
        <v>40.299999999999997</v>
      </c>
      <c r="AG81" s="47">
        <v>39.9</v>
      </c>
      <c r="AH81" s="47">
        <v>39.5</v>
      </c>
      <c r="AI81" s="47">
        <v>39.1</v>
      </c>
      <c r="AJ81" s="47">
        <v>38.700000000000003</v>
      </c>
      <c r="AK81" s="47">
        <v>38.299999999999997</v>
      </c>
      <c r="AL81" s="47">
        <v>37.9</v>
      </c>
      <c r="AM81" s="47">
        <v>37.5</v>
      </c>
      <c r="AN81" s="47">
        <v>37.1</v>
      </c>
      <c r="AO81" s="47">
        <v>36.6</v>
      </c>
      <c r="AP81" s="47">
        <v>36.200000000000003</v>
      </c>
      <c r="AQ81" s="47">
        <v>35.799999999999997</v>
      </c>
      <c r="AR81" s="47">
        <v>35.4</v>
      </c>
      <c r="AS81" s="47">
        <v>35</v>
      </c>
      <c r="AT81" s="47">
        <v>34.6</v>
      </c>
      <c r="AU81" s="47">
        <v>34.200000000000003</v>
      </c>
      <c r="AV81" s="47">
        <v>33.799999999999997</v>
      </c>
      <c r="AW81" s="47">
        <v>33.4</v>
      </c>
      <c r="AX81" s="47">
        <v>33</v>
      </c>
    </row>
    <row r="82" spans="1:50" ht="12.95" hidden="1" customHeight="1" x14ac:dyDescent="0.2">
      <c r="A82" s="67">
        <v>36</v>
      </c>
      <c r="B82" s="46">
        <v>42.13</v>
      </c>
      <c r="C82" s="46">
        <v>41.720000000000006</v>
      </c>
      <c r="D82" s="46">
        <v>41.310000000000009</v>
      </c>
      <c r="E82" s="46">
        <v>40.900000000000013</v>
      </c>
      <c r="F82" s="46">
        <v>40.490000000000016</v>
      </c>
      <c r="G82" s="46">
        <v>40.08000000000002</v>
      </c>
      <c r="H82" s="46">
        <v>39.680000000000021</v>
      </c>
      <c r="I82" s="46">
        <v>39.270000000000024</v>
      </c>
      <c r="J82" s="46">
        <v>38.860000000000028</v>
      </c>
      <c r="K82" s="46">
        <v>38.450000000000031</v>
      </c>
      <c r="L82" s="46">
        <v>38.040000000000035</v>
      </c>
      <c r="M82" s="46">
        <v>37.630000000000038</v>
      </c>
      <c r="N82" s="46">
        <v>37.220000000000041</v>
      </c>
      <c r="O82" s="46">
        <v>36.820000000000043</v>
      </c>
      <c r="P82" s="46">
        <v>36.410000000000046</v>
      </c>
      <c r="Q82" s="46">
        <v>36.00000000000005</v>
      </c>
      <c r="R82" s="46">
        <v>35.590000000000053</v>
      </c>
      <c r="S82" s="46">
        <v>35.190000000000055</v>
      </c>
      <c r="T82" s="46">
        <v>34.780000000000058</v>
      </c>
      <c r="U82" s="46">
        <v>34.370000000000061</v>
      </c>
      <c r="V82" s="73">
        <v>33.970000000000063</v>
      </c>
      <c r="AC82" s="29">
        <v>36</v>
      </c>
      <c r="AD82" s="47">
        <v>42.1</v>
      </c>
      <c r="AE82" s="47">
        <v>41.7</v>
      </c>
      <c r="AF82" s="47">
        <v>41.3</v>
      </c>
      <c r="AG82" s="47">
        <v>40.9</v>
      </c>
      <c r="AH82" s="47">
        <v>40.5</v>
      </c>
      <c r="AI82" s="47">
        <v>40.1</v>
      </c>
      <c r="AJ82" s="47">
        <v>39.700000000000003</v>
      </c>
      <c r="AK82" s="47">
        <v>39.299999999999997</v>
      </c>
      <c r="AL82" s="47">
        <v>38.9</v>
      </c>
      <c r="AM82" s="47">
        <v>38.5</v>
      </c>
      <c r="AN82" s="47">
        <v>38</v>
      </c>
      <c r="AO82" s="47">
        <v>37.6</v>
      </c>
      <c r="AP82" s="47">
        <v>37.200000000000003</v>
      </c>
      <c r="AQ82" s="47">
        <v>36.799999999999997</v>
      </c>
      <c r="AR82" s="47">
        <v>36.4</v>
      </c>
      <c r="AS82" s="47">
        <v>36</v>
      </c>
      <c r="AT82" s="47">
        <v>35.6</v>
      </c>
      <c r="AU82" s="47">
        <v>35.200000000000003</v>
      </c>
      <c r="AV82" s="47">
        <v>34.799999999999997</v>
      </c>
      <c r="AW82" s="47">
        <v>34.4</v>
      </c>
      <c r="AX82" s="47">
        <v>34</v>
      </c>
    </row>
    <row r="83" spans="1:50" ht="12.95" hidden="1" customHeight="1" x14ac:dyDescent="0.2">
      <c r="A83" s="67">
        <v>37</v>
      </c>
      <c r="B83" s="46">
        <v>43.08</v>
      </c>
      <c r="C83" s="46">
        <v>42.68</v>
      </c>
      <c r="D83" s="46">
        <v>42.28</v>
      </c>
      <c r="E83" s="46">
        <v>41.870000000000005</v>
      </c>
      <c r="F83" s="46">
        <v>41.470000000000006</v>
      </c>
      <c r="G83" s="46">
        <v>41.060000000000009</v>
      </c>
      <c r="H83" s="46">
        <v>40.650000000000013</v>
      </c>
      <c r="I83" s="46">
        <v>40.27000000000001</v>
      </c>
      <c r="J83" s="46">
        <v>39.840000000000003</v>
      </c>
      <c r="K83" s="46">
        <v>39.44</v>
      </c>
      <c r="L83" s="46">
        <v>39.03</v>
      </c>
      <c r="M83" s="46">
        <v>38.630000000000003</v>
      </c>
      <c r="N83" s="46">
        <v>38.220000000000006</v>
      </c>
      <c r="O83" s="46">
        <v>37.810000000000009</v>
      </c>
      <c r="P83" s="46">
        <v>37.409999999999997</v>
      </c>
      <c r="Q83" s="46">
        <v>37</v>
      </c>
      <c r="R83" s="46">
        <v>36.590000000000003</v>
      </c>
      <c r="S83" s="46">
        <v>36.19</v>
      </c>
      <c r="T83" s="46">
        <v>35.78</v>
      </c>
      <c r="U83" s="46">
        <v>35.380000000000003</v>
      </c>
      <c r="V83" s="73">
        <v>34.970000000000006</v>
      </c>
      <c r="AC83" s="29">
        <v>37</v>
      </c>
      <c r="AD83" s="47">
        <v>43.1</v>
      </c>
      <c r="AE83" s="47">
        <v>42.7</v>
      </c>
      <c r="AF83" s="47">
        <v>42.3</v>
      </c>
      <c r="AG83" s="47">
        <v>41.9</v>
      </c>
      <c r="AH83" s="47">
        <v>41.5</v>
      </c>
      <c r="AI83" s="47">
        <v>41.1</v>
      </c>
      <c r="AJ83" s="47">
        <v>40.700000000000003</v>
      </c>
      <c r="AK83" s="47">
        <v>40.299999999999997</v>
      </c>
      <c r="AL83" s="47">
        <v>39.799999999999997</v>
      </c>
      <c r="AM83" s="47">
        <v>39.4</v>
      </c>
      <c r="AN83" s="47">
        <v>39</v>
      </c>
      <c r="AO83" s="47">
        <v>38.6</v>
      </c>
      <c r="AP83" s="47">
        <v>38.200000000000003</v>
      </c>
      <c r="AQ83" s="47">
        <v>37.799999999999997</v>
      </c>
      <c r="AR83" s="47">
        <v>37.4</v>
      </c>
      <c r="AS83" s="47">
        <v>37</v>
      </c>
      <c r="AT83" s="47">
        <v>36.6</v>
      </c>
      <c r="AU83" s="47">
        <v>36.200000000000003</v>
      </c>
      <c r="AV83" s="47">
        <v>35.799999999999997</v>
      </c>
      <c r="AW83" s="47">
        <v>35.4</v>
      </c>
      <c r="AX83" s="47">
        <v>35</v>
      </c>
    </row>
    <row r="84" spans="1:50" ht="12.95" hidden="1" customHeight="1" x14ac:dyDescent="0.2">
      <c r="A84" s="67">
        <v>38</v>
      </c>
      <c r="B84" s="46">
        <v>44.04</v>
      </c>
      <c r="C84" s="46">
        <v>43.64</v>
      </c>
      <c r="D84" s="46">
        <v>43.24</v>
      </c>
      <c r="E84" s="46">
        <v>42.84</v>
      </c>
      <c r="F84" s="46">
        <v>42.440000000000005</v>
      </c>
      <c r="G84" s="46">
        <v>42.040000000000006</v>
      </c>
      <c r="H84" s="46">
        <v>41.63</v>
      </c>
      <c r="I84" s="46">
        <v>41.230000000000004</v>
      </c>
      <c r="J84" s="46">
        <v>40.830000000000005</v>
      </c>
      <c r="K84" s="46">
        <v>40.42</v>
      </c>
      <c r="L84" s="46">
        <v>40.020000000000003</v>
      </c>
      <c r="M84" s="46">
        <v>39.620000000000005</v>
      </c>
      <c r="N84" s="46">
        <v>39.21</v>
      </c>
      <c r="O84" s="46">
        <v>38.81</v>
      </c>
      <c r="P84" s="46">
        <v>38.4</v>
      </c>
      <c r="Q84" s="46">
        <v>38</v>
      </c>
      <c r="R84" s="46">
        <v>37.590000000000003</v>
      </c>
      <c r="S84" s="46">
        <v>37.190000000000005</v>
      </c>
      <c r="T84" s="46">
        <v>36.790000000000006</v>
      </c>
      <c r="U84" s="46">
        <v>36.380000000000003</v>
      </c>
      <c r="V84" s="73">
        <v>35.97</v>
      </c>
      <c r="AC84" s="29">
        <v>38</v>
      </c>
      <c r="AD84" s="47">
        <v>44</v>
      </c>
      <c r="AE84" s="47">
        <v>43.6</v>
      </c>
      <c r="AF84" s="47">
        <v>43.2</v>
      </c>
      <c r="AG84" s="47">
        <v>42.8</v>
      </c>
      <c r="AH84" s="47">
        <v>42.4</v>
      </c>
      <c r="AI84" s="47">
        <v>42</v>
      </c>
      <c r="AJ84" s="47">
        <v>41.6</v>
      </c>
      <c r="AK84" s="47">
        <v>41.2</v>
      </c>
      <c r="AL84" s="47">
        <v>40.799999999999997</v>
      </c>
      <c r="AM84" s="47">
        <v>40.4</v>
      </c>
      <c r="AN84" s="47">
        <v>40</v>
      </c>
      <c r="AO84" s="47">
        <v>39.6</v>
      </c>
      <c r="AP84" s="47">
        <v>39.200000000000003</v>
      </c>
      <c r="AQ84" s="47">
        <v>38.799999999999997</v>
      </c>
      <c r="AR84" s="47">
        <v>38.4</v>
      </c>
      <c r="AS84" s="47">
        <v>38</v>
      </c>
      <c r="AT84" s="47">
        <v>37.6</v>
      </c>
      <c r="AU84" s="47">
        <v>37.200000000000003</v>
      </c>
      <c r="AV84" s="47">
        <v>36.799999999999997</v>
      </c>
      <c r="AW84" s="47">
        <v>36.4</v>
      </c>
      <c r="AX84" s="47">
        <v>36</v>
      </c>
    </row>
    <row r="85" spans="1:50" ht="12.95" hidden="1" customHeight="1" x14ac:dyDescent="0.2">
      <c r="A85" s="67">
        <v>39</v>
      </c>
      <c r="B85" s="46">
        <v>44.989999999999995</v>
      </c>
      <c r="C85" s="46">
        <v>44.589999999999996</v>
      </c>
      <c r="D85" s="46">
        <v>44.199999999999996</v>
      </c>
      <c r="E85" s="46">
        <v>43.8</v>
      </c>
      <c r="F85" s="46">
        <v>43.41</v>
      </c>
      <c r="G85" s="46">
        <v>43.010000000000005</v>
      </c>
      <c r="H85" s="46">
        <v>42.61</v>
      </c>
      <c r="I85" s="46">
        <v>42.21</v>
      </c>
      <c r="J85" s="46">
        <v>41.810000000000016</v>
      </c>
      <c r="K85" s="46">
        <v>41.410000000000004</v>
      </c>
      <c r="L85" s="46">
        <v>41.01</v>
      </c>
      <c r="M85" s="46">
        <v>40.609999999999992</v>
      </c>
      <c r="N85" s="46">
        <v>40.25</v>
      </c>
      <c r="O85" s="46">
        <v>39.799999999999997</v>
      </c>
      <c r="P85" s="46">
        <v>39.4</v>
      </c>
      <c r="Q85" s="46">
        <v>39</v>
      </c>
      <c r="R85" s="46">
        <v>38.6</v>
      </c>
      <c r="S85" s="46">
        <v>38.19</v>
      </c>
      <c r="T85" s="46">
        <v>37.79</v>
      </c>
      <c r="U85" s="46">
        <v>37.39</v>
      </c>
      <c r="V85" s="73">
        <v>36.980000000000004</v>
      </c>
      <c r="AC85" s="29">
        <v>39</v>
      </c>
      <c r="AD85" s="47">
        <v>45</v>
      </c>
      <c r="AE85" s="47">
        <v>44.6</v>
      </c>
      <c r="AF85" s="47">
        <v>44.2</v>
      </c>
      <c r="AG85" s="47">
        <v>43.8</v>
      </c>
      <c r="AH85" s="47">
        <v>43.4</v>
      </c>
      <c r="AI85" s="47">
        <v>43</v>
      </c>
      <c r="AJ85" s="47">
        <v>42.6</v>
      </c>
      <c r="AK85" s="47">
        <v>42.2</v>
      </c>
      <c r="AL85" s="47">
        <v>41.8</v>
      </c>
      <c r="AM85" s="47">
        <v>41.4</v>
      </c>
      <c r="AN85" s="47">
        <v>41</v>
      </c>
      <c r="AO85" s="47">
        <v>40.6</v>
      </c>
      <c r="AP85" s="47">
        <v>40.299999999999997</v>
      </c>
      <c r="AQ85" s="47">
        <v>39.799999999999997</v>
      </c>
      <c r="AR85" s="47">
        <v>39.4</v>
      </c>
      <c r="AS85" s="47">
        <v>39</v>
      </c>
      <c r="AT85" s="47">
        <v>38.6</v>
      </c>
      <c r="AU85" s="47">
        <v>38.200000000000003</v>
      </c>
      <c r="AV85" s="47">
        <v>37.799999999999997</v>
      </c>
      <c r="AW85" s="47">
        <v>37.4</v>
      </c>
      <c r="AX85" s="47">
        <v>37</v>
      </c>
    </row>
    <row r="86" spans="1:50" ht="12.95" hidden="1" customHeight="1" x14ac:dyDescent="0.2">
      <c r="A86" s="67">
        <v>40</v>
      </c>
      <c r="B86" s="46">
        <v>45.94</v>
      </c>
      <c r="C86" s="46">
        <v>45.55</v>
      </c>
      <c r="D86" s="46">
        <v>45.16</v>
      </c>
      <c r="E86" s="46">
        <v>44.76</v>
      </c>
      <c r="F86" s="46">
        <v>44.370000000000005</v>
      </c>
      <c r="G86" s="46">
        <v>43.980000000000004</v>
      </c>
      <c r="H86" s="46">
        <v>43.58</v>
      </c>
      <c r="I86" s="46">
        <v>43.19</v>
      </c>
      <c r="J86" s="46">
        <v>42.790000000000013</v>
      </c>
      <c r="K86" s="46">
        <v>42.39</v>
      </c>
      <c r="L86" s="46">
        <v>42</v>
      </c>
      <c r="M86" s="46">
        <v>41.599999999999994</v>
      </c>
      <c r="N86" s="46">
        <v>41.199999999999996</v>
      </c>
      <c r="O86" s="46">
        <v>40.799999999999997</v>
      </c>
      <c r="P86" s="46">
        <v>40.4</v>
      </c>
      <c r="Q86" s="46">
        <v>40</v>
      </c>
      <c r="R86" s="46">
        <v>39.6</v>
      </c>
      <c r="S86" s="46">
        <v>39.200000000000003</v>
      </c>
      <c r="T86" s="46">
        <v>38.799999999999997</v>
      </c>
      <c r="U86" s="46">
        <v>38.4</v>
      </c>
      <c r="V86" s="73">
        <v>37.99</v>
      </c>
      <c r="AC86" s="29">
        <v>40</v>
      </c>
      <c r="AD86" s="47">
        <v>45.9</v>
      </c>
      <c r="AE86" s="47">
        <v>45.6</v>
      </c>
      <c r="AF86" s="47">
        <v>45.2</v>
      </c>
      <c r="AG86" s="47">
        <v>44.8</v>
      </c>
      <c r="AH86" s="47">
        <v>44.4</v>
      </c>
      <c r="AI86" s="47">
        <v>44</v>
      </c>
      <c r="AJ86" s="47">
        <v>43.6</v>
      </c>
      <c r="AK86" s="47">
        <v>43.2</v>
      </c>
      <c r="AL86" s="47">
        <v>42.8</v>
      </c>
      <c r="AM86" s="47">
        <v>42.4</v>
      </c>
      <c r="AN86" s="47">
        <v>42</v>
      </c>
      <c r="AO86" s="47">
        <v>41.6</v>
      </c>
      <c r="AP86" s="47">
        <v>41.2</v>
      </c>
      <c r="AQ86" s="47">
        <v>40.799999999999997</v>
      </c>
      <c r="AR86" s="47">
        <v>40.4</v>
      </c>
      <c r="AS86" s="47">
        <v>40</v>
      </c>
      <c r="AT86" s="47">
        <v>39.6</v>
      </c>
      <c r="AU86" s="47">
        <v>39.200000000000003</v>
      </c>
      <c r="AV86" s="47">
        <v>38.799999999999997</v>
      </c>
      <c r="AW86" s="47">
        <v>38.4</v>
      </c>
      <c r="AX86" s="47">
        <v>38</v>
      </c>
    </row>
    <row r="87" spans="1:50" ht="12.95" hidden="1" customHeight="1" x14ac:dyDescent="0.2">
      <c r="A87" s="67">
        <v>41</v>
      </c>
      <c r="B87" s="46">
        <v>46.89</v>
      </c>
      <c r="C87" s="46">
        <v>46.5</v>
      </c>
      <c r="D87" s="46">
        <v>46.11</v>
      </c>
      <c r="E87" s="46">
        <v>45.73</v>
      </c>
      <c r="F87" s="46">
        <v>45.34</v>
      </c>
      <c r="G87" s="46">
        <v>44.95</v>
      </c>
      <c r="H87" s="46">
        <v>44.56</v>
      </c>
      <c r="I87" s="46">
        <v>44.16</v>
      </c>
      <c r="J87" s="46">
        <v>43.77000000000001</v>
      </c>
      <c r="K87" s="46">
        <v>43.38000000000001</v>
      </c>
      <c r="L87" s="46">
        <v>42.98</v>
      </c>
      <c r="M87" s="46">
        <v>42.589999999999996</v>
      </c>
      <c r="N87" s="46">
        <v>42.19</v>
      </c>
      <c r="O87" s="46">
        <v>41.79</v>
      </c>
      <c r="P87" s="46">
        <v>41.4</v>
      </c>
      <c r="Q87" s="46">
        <v>41</v>
      </c>
      <c r="R87" s="46">
        <v>40.6</v>
      </c>
      <c r="S87" s="46">
        <v>40.25</v>
      </c>
      <c r="T87" s="46">
        <v>39.800000000000004</v>
      </c>
      <c r="U87" s="46">
        <v>39.400000000000006</v>
      </c>
      <c r="V87" s="73">
        <v>39</v>
      </c>
      <c r="AC87" s="29">
        <v>41</v>
      </c>
      <c r="AD87" s="47">
        <v>46.9</v>
      </c>
      <c r="AE87" s="47">
        <v>46.5</v>
      </c>
      <c r="AF87" s="47">
        <v>46.1</v>
      </c>
      <c r="AG87" s="47">
        <v>45.7</v>
      </c>
      <c r="AH87" s="47">
        <v>45.3</v>
      </c>
      <c r="AI87" s="47">
        <v>45</v>
      </c>
      <c r="AJ87" s="47">
        <v>44.6</v>
      </c>
      <c r="AK87" s="47">
        <v>44.2</v>
      </c>
      <c r="AL87" s="47">
        <v>43.8</v>
      </c>
      <c r="AM87" s="47">
        <v>43.4</v>
      </c>
      <c r="AN87" s="47">
        <v>43</v>
      </c>
      <c r="AO87" s="47">
        <v>42.6</v>
      </c>
      <c r="AP87" s="47">
        <v>42.2</v>
      </c>
      <c r="AQ87" s="47">
        <v>41.8</v>
      </c>
      <c r="AR87" s="47">
        <v>41.4</v>
      </c>
      <c r="AS87" s="47">
        <v>41</v>
      </c>
      <c r="AT87" s="47">
        <v>40.6</v>
      </c>
      <c r="AU87" s="47">
        <v>40.299999999999997</v>
      </c>
      <c r="AV87" s="47">
        <v>39.799999999999997</v>
      </c>
      <c r="AW87" s="47">
        <v>39.4</v>
      </c>
      <c r="AX87" s="47">
        <v>39</v>
      </c>
    </row>
    <row r="88" spans="1:50" ht="12.95" hidden="1" customHeight="1" x14ac:dyDescent="0.2">
      <c r="A88" s="67">
        <v>42</v>
      </c>
      <c r="B88" s="46">
        <v>47.84</v>
      </c>
      <c r="C88" s="46">
        <v>47.449999999999996</v>
      </c>
      <c r="D88" s="46">
        <v>47.07</v>
      </c>
      <c r="E88" s="46">
        <v>46.69</v>
      </c>
      <c r="F88" s="46">
        <v>46.300000000000004</v>
      </c>
      <c r="G88" s="46">
        <v>45.910000000000011</v>
      </c>
      <c r="H88" s="46">
        <v>45.53</v>
      </c>
      <c r="I88" s="46">
        <v>45.14</v>
      </c>
      <c r="J88" s="46">
        <v>44.750000000000007</v>
      </c>
      <c r="K88" s="46">
        <v>44.360000000000007</v>
      </c>
      <c r="L88" s="46">
        <v>43.97</v>
      </c>
      <c r="M88" s="46">
        <v>43.58</v>
      </c>
      <c r="N88" s="46">
        <v>43.18</v>
      </c>
      <c r="O88" s="46">
        <v>42.79</v>
      </c>
      <c r="P88" s="46">
        <v>42.39</v>
      </c>
      <c r="Q88" s="46">
        <v>42</v>
      </c>
      <c r="R88" s="46">
        <v>41.6</v>
      </c>
      <c r="S88" s="46">
        <v>41.21</v>
      </c>
      <c r="T88" s="46">
        <v>40.81</v>
      </c>
      <c r="U88" s="46">
        <v>40.410000000000004</v>
      </c>
      <c r="V88" s="73">
        <v>40.01</v>
      </c>
      <c r="AC88" s="29">
        <v>42</v>
      </c>
      <c r="AD88" s="47">
        <v>47.8</v>
      </c>
      <c r="AE88" s="47">
        <v>47.5</v>
      </c>
      <c r="AF88" s="47">
        <v>47.1</v>
      </c>
      <c r="AG88" s="47">
        <v>46.7</v>
      </c>
      <c r="AH88" s="47">
        <v>46.3</v>
      </c>
      <c r="AI88" s="47">
        <v>45.9</v>
      </c>
      <c r="AJ88" s="47">
        <v>45.5</v>
      </c>
      <c r="AK88" s="47">
        <v>45.1</v>
      </c>
      <c r="AL88" s="47">
        <v>44.8</v>
      </c>
      <c r="AM88" s="47">
        <v>44.4</v>
      </c>
      <c r="AN88" s="47">
        <v>44</v>
      </c>
      <c r="AO88" s="47">
        <v>43.6</v>
      </c>
      <c r="AP88" s="47">
        <v>43.2</v>
      </c>
      <c r="AQ88" s="47">
        <v>42.8</v>
      </c>
      <c r="AR88" s="47">
        <v>42.4</v>
      </c>
      <c r="AS88" s="47">
        <v>42</v>
      </c>
      <c r="AT88" s="47">
        <v>41.6</v>
      </c>
      <c r="AU88" s="47">
        <v>41.2</v>
      </c>
      <c r="AV88" s="47">
        <v>40.799999999999997</v>
      </c>
      <c r="AW88" s="47">
        <v>40.4</v>
      </c>
      <c r="AX88" s="47">
        <v>40</v>
      </c>
    </row>
    <row r="89" spans="1:50" ht="12.95" hidden="1" customHeight="1" x14ac:dyDescent="0.2">
      <c r="A89" s="67">
        <v>43</v>
      </c>
      <c r="B89" s="46">
        <v>48.779999999999994</v>
      </c>
      <c r="C89" s="46">
        <v>48.41</v>
      </c>
      <c r="D89" s="46">
        <v>48.03</v>
      </c>
      <c r="E89" s="46">
        <v>47.65</v>
      </c>
      <c r="F89" s="46">
        <v>47.27</v>
      </c>
      <c r="G89" s="46">
        <v>46.88000000000001</v>
      </c>
      <c r="H89" s="46">
        <v>46.5</v>
      </c>
      <c r="I89" s="46">
        <v>46.11</v>
      </c>
      <c r="J89" s="46">
        <v>45.730000000000004</v>
      </c>
      <c r="K89" s="46">
        <v>45.34</v>
      </c>
      <c r="L89" s="46">
        <v>44.949999999999996</v>
      </c>
      <c r="M89" s="46">
        <v>44.559999999999988</v>
      </c>
      <c r="N89" s="46">
        <v>44.17</v>
      </c>
      <c r="O89" s="46">
        <v>43.78</v>
      </c>
      <c r="P89" s="46">
        <v>43.39</v>
      </c>
      <c r="Q89" s="46">
        <v>43</v>
      </c>
      <c r="R89" s="46">
        <v>42.61</v>
      </c>
      <c r="S89" s="46">
        <v>42.21</v>
      </c>
      <c r="T89" s="46">
        <v>41.82</v>
      </c>
      <c r="U89" s="46">
        <v>41.42</v>
      </c>
      <c r="V89" s="73">
        <v>41.03</v>
      </c>
      <c r="AC89" s="29">
        <v>43</v>
      </c>
      <c r="AD89" s="47">
        <v>48.8</v>
      </c>
      <c r="AE89" s="47">
        <v>48.4</v>
      </c>
      <c r="AF89" s="47">
        <v>48</v>
      </c>
      <c r="AG89" s="47">
        <v>47.7</v>
      </c>
      <c r="AH89" s="47">
        <v>47.3</v>
      </c>
      <c r="AI89" s="47">
        <v>46.9</v>
      </c>
      <c r="AJ89" s="47">
        <v>46.5</v>
      </c>
      <c r="AK89" s="47">
        <v>46.1</v>
      </c>
      <c r="AL89" s="47">
        <v>45.7</v>
      </c>
      <c r="AM89" s="47">
        <v>45.3</v>
      </c>
      <c r="AN89" s="47">
        <v>45</v>
      </c>
      <c r="AO89" s="47">
        <v>44.6</v>
      </c>
      <c r="AP89" s="47">
        <v>44.2</v>
      </c>
      <c r="AQ89" s="47">
        <v>43.8</v>
      </c>
      <c r="AR89" s="47">
        <v>43.4</v>
      </c>
      <c r="AS89" s="47">
        <v>43</v>
      </c>
      <c r="AT89" s="47">
        <v>42.6</v>
      </c>
      <c r="AU89" s="47">
        <v>42.2</v>
      </c>
      <c r="AV89" s="47">
        <v>41.8</v>
      </c>
      <c r="AW89" s="47">
        <v>41.4</v>
      </c>
      <c r="AX89" s="47">
        <v>41</v>
      </c>
    </row>
    <row r="90" spans="1:50" ht="12.95" hidden="1" customHeight="1" x14ac:dyDescent="0.2">
      <c r="A90" s="67">
        <v>44</v>
      </c>
      <c r="B90" s="46">
        <v>49.73</v>
      </c>
      <c r="C90" s="46">
        <v>49.36</v>
      </c>
      <c r="D90" s="46">
        <v>48.98</v>
      </c>
      <c r="E90" s="46">
        <v>48.61</v>
      </c>
      <c r="F90" s="46">
        <v>48.23</v>
      </c>
      <c r="G90" s="46">
        <v>47.850000000000009</v>
      </c>
      <c r="H90" s="46">
        <v>47.47</v>
      </c>
      <c r="I90" s="46">
        <v>47.09</v>
      </c>
      <c r="J90" s="46">
        <v>46.71</v>
      </c>
      <c r="K90" s="46">
        <v>46.32</v>
      </c>
      <c r="L90" s="46">
        <v>45.94</v>
      </c>
      <c r="M90" s="46">
        <v>45.54999999999999</v>
      </c>
      <c r="N90" s="46">
        <v>45.169999999999987</v>
      </c>
      <c r="O90" s="46">
        <v>44.78</v>
      </c>
      <c r="P90" s="46">
        <v>44.39</v>
      </c>
      <c r="Q90" s="46">
        <v>44</v>
      </c>
      <c r="R90" s="46">
        <v>43.61</v>
      </c>
      <c r="S90" s="46">
        <v>43.22</v>
      </c>
      <c r="T90" s="46">
        <v>42.83</v>
      </c>
      <c r="U90" s="46">
        <v>42.43</v>
      </c>
      <c r="V90" s="73">
        <v>42.04</v>
      </c>
      <c r="AC90" s="29">
        <v>44</v>
      </c>
      <c r="AD90" s="47">
        <v>49.7</v>
      </c>
      <c r="AE90" s="47">
        <v>49.4</v>
      </c>
      <c r="AF90" s="47">
        <v>49</v>
      </c>
      <c r="AG90" s="47">
        <v>48.6</v>
      </c>
      <c r="AH90" s="47">
        <v>48.2</v>
      </c>
      <c r="AI90" s="47">
        <v>47.9</v>
      </c>
      <c r="AJ90" s="47">
        <v>47.5</v>
      </c>
      <c r="AK90" s="47">
        <v>47.1</v>
      </c>
      <c r="AL90" s="47">
        <v>46.7</v>
      </c>
      <c r="AM90" s="47">
        <v>46.3</v>
      </c>
      <c r="AN90" s="47">
        <v>45.9</v>
      </c>
      <c r="AO90" s="47">
        <v>45.6</v>
      </c>
      <c r="AP90" s="47">
        <v>45.2</v>
      </c>
      <c r="AQ90" s="47">
        <v>44.8</v>
      </c>
      <c r="AR90" s="47">
        <v>44.4</v>
      </c>
      <c r="AS90" s="47">
        <v>44</v>
      </c>
      <c r="AT90" s="47">
        <v>43.6</v>
      </c>
      <c r="AU90" s="47">
        <v>43.2</v>
      </c>
      <c r="AV90" s="47">
        <v>42.8</v>
      </c>
      <c r="AW90" s="47">
        <v>42.4</v>
      </c>
      <c r="AX90" s="47">
        <v>42</v>
      </c>
    </row>
    <row r="91" spans="1:50" ht="12.95" hidden="1" customHeight="1" x14ac:dyDescent="0.2">
      <c r="A91" s="67">
        <v>45</v>
      </c>
      <c r="B91" s="46">
        <v>50.68</v>
      </c>
      <c r="C91" s="46">
        <v>50.31</v>
      </c>
      <c r="D91" s="46">
        <v>49.94</v>
      </c>
      <c r="E91" s="46">
        <v>49.57</v>
      </c>
      <c r="F91" s="46">
        <v>49.190000000000005</v>
      </c>
      <c r="G91" s="46">
        <v>48.820000000000007</v>
      </c>
      <c r="H91" s="46">
        <v>48.44</v>
      </c>
      <c r="I91" s="46">
        <v>48.06</v>
      </c>
      <c r="J91" s="46">
        <v>47.69</v>
      </c>
      <c r="K91" s="46">
        <v>47.3</v>
      </c>
      <c r="L91" s="46">
        <v>46.919999999999995</v>
      </c>
      <c r="M91" s="46">
        <v>46.539999999999992</v>
      </c>
      <c r="N91" s="46">
        <v>46.159999999999989</v>
      </c>
      <c r="O91" s="46">
        <v>45.77</v>
      </c>
      <c r="P91" s="46">
        <v>45.39</v>
      </c>
      <c r="Q91" s="46">
        <v>45</v>
      </c>
      <c r="R91" s="46">
        <v>44.61</v>
      </c>
      <c r="S91" s="46">
        <v>44.22</v>
      </c>
      <c r="T91" s="46">
        <v>43.830000000000005</v>
      </c>
      <c r="U91" s="46">
        <v>43.44</v>
      </c>
      <c r="V91" s="73">
        <v>43.05</v>
      </c>
      <c r="AC91" s="29">
        <v>45</v>
      </c>
      <c r="AD91" s="47">
        <v>50.7</v>
      </c>
      <c r="AE91" s="47">
        <v>50.3</v>
      </c>
      <c r="AF91" s="47">
        <v>49.9</v>
      </c>
      <c r="AG91" s="47">
        <v>49.6</v>
      </c>
      <c r="AH91" s="47">
        <v>49.2</v>
      </c>
      <c r="AI91" s="47">
        <v>48.8</v>
      </c>
      <c r="AJ91" s="47">
        <v>48.4</v>
      </c>
      <c r="AK91" s="47">
        <v>48.1</v>
      </c>
      <c r="AL91" s="47">
        <v>47.7</v>
      </c>
      <c r="AM91" s="47">
        <v>47.3</v>
      </c>
      <c r="AN91" s="47">
        <v>46.9</v>
      </c>
      <c r="AO91" s="47">
        <v>46.5</v>
      </c>
      <c r="AP91" s="47">
        <v>46.2</v>
      </c>
      <c r="AQ91" s="47">
        <v>45.8</v>
      </c>
      <c r="AR91" s="47">
        <v>45.4</v>
      </c>
      <c r="AS91" s="47">
        <v>45</v>
      </c>
      <c r="AT91" s="47">
        <v>44.6</v>
      </c>
      <c r="AU91" s="47">
        <v>44.2</v>
      </c>
      <c r="AV91" s="47">
        <v>43.8</v>
      </c>
      <c r="AW91" s="47">
        <v>43.4</v>
      </c>
      <c r="AX91" s="47">
        <v>43.1</v>
      </c>
    </row>
    <row r="92" spans="1:50" ht="12.95" hidden="1" customHeight="1" x14ac:dyDescent="0.2">
      <c r="A92" s="67">
        <v>46</v>
      </c>
      <c r="B92" s="46">
        <v>51.64</v>
      </c>
      <c r="C92" s="46">
        <v>51.27</v>
      </c>
      <c r="D92" s="46">
        <v>50.9</v>
      </c>
      <c r="E92" s="46">
        <v>50.53</v>
      </c>
      <c r="F92" s="46">
        <v>50.160000000000004</v>
      </c>
      <c r="G92" s="46">
        <v>49.790000000000006</v>
      </c>
      <c r="H92" s="46">
        <v>49.41</v>
      </c>
      <c r="I92" s="46">
        <v>49.04</v>
      </c>
      <c r="J92" s="46">
        <v>48.660000000000018</v>
      </c>
      <c r="K92" s="46">
        <v>48.290000000000006</v>
      </c>
      <c r="L92" s="46">
        <v>47.91</v>
      </c>
      <c r="M92" s="46">
        <v>47.529999999999994</v>
      </c>
      <c r="N92" s="46">
        <v>47.149999999999991</v>
      </c>
      <c r="O92" s="46">
        <v>46.769999999999996</v>
      </c>
      <c r="P92" s="46">
        <v>46.38</v>
      </c>
      <c r="Q92" s="46">
        <v>46</v>
      </c>
      <c r="R92" s="46">
        <v>45.62</v>
      </c>
      <c r="S92" s="46">
        <v>45.23</v>
      </c>
      <c r="T92" s="46">
        <v>44.84</v>
      </c>
      <c r="U92" s="46">
        <v>44.460000000000022</v>
      </c>
      <c r="V92" s="73">
        <v>44.070000000000007</v>
      </c>
      <c r="AC92" s="29">
        <v>46</v>
      </c>
      <c r="AD92" s="47">
        <v>51.6</v>
      </c>
      <c r="AE92" s="47">
        <v>51.3</v>
      </c>
      <c r="AF92" s="47">
        <v>50.9</v>
      </c>
      <c r="AG92" s="47">
        <v>50.5</v>
      </c>
      <c r="AH92" s="47">
        <v>50.2</v>
      </c>
      <c r="AI92" s="47">
        <v>49.8</v>
      </c>
      <c r="AJ92" s="47">
        <v>49.4</v>
      </c>
      <c r="AK92" s="47">
        <v>49</v>
      </c>
      <c r="AL92" s="47">
        <v>48.7</v>
      </c>
      <c r="AM92" s="47">
        <v>48.3</v>
      </c>
      <c r="AN92" s="47">
        <v>47.9</v>
      </c>
      <c r="AO92" s="47">
        <v>47.5</v>
      </c>
      <c r="AP92" s="47">
        <v>47.2</v>
      </c>
      <c r="AQ92" s="47">
        <v>46.8</v>
      </c>
      <c r="AR92" s="47">
        <v>46.4</v>
      </c>
      <c r="AS92" s="47">
        <v>46</v>
      </c>
      <c r="AT92" s="47">
        <v>45.6</v>
      </c>
      <c r="AU92" s="47">
        <v>45.2</v>
      </c>
      <c r="AV92" s="47">
        <v>44.8</v>
      </c>
      <c r="AW92" s="47">
        <v>44.5</v>
      </c>
      <c r="AX92" s="47">
        <v>44.1</v>
      </c>
    </row>
    <row r="93" spans="1:50" ht="12.95" hidden="1" customHeight="1" x14ac:dyDescent="0.2">
      <c r="A93" s="67">
        <v>47</v>
      </c>
      <c r="B93" s="46">
        <v>52.59</v>
      </c>
      <c r="C93" s="46">
        <v>52.22</v>
      </c>
      <c r="D93" s="46">
        <v>51.86</v>
      </c>
      <c r="E93" s="46">
        <v>51.49</v>
      </c>
      <c r="F93" s="46">
        <v>51.13</v>
      </c>
      <c r="G93" s="46">
        <v>50.760000000000005</v>
      </c>
      <c r="H93" s="46">
        <v>50.39</v>
      </c>
      <c r="I93" s="46">
        <v>50.02</v>
      </c>
      <c r="J93" s="46">
        <v>49.640000000000015</v>
      </c>
      <c r="K93" s="46">
        <v>49.27</v>
      </c>
      <c r="L93" s="46">
        <v>48.89</v>
      </c>
      <c r="M93" s="46">
        <v>48.519999999999996</v>
      </c>
      <c r="N93" s="46">
        <v>48.139999999999993</v>
      </c>
      <c r="O93" s="46">
        <v>47.76</v>
      </c>
      <c r="P93" s="46">
        <v>47.38</v>
      </c>
      <c r="Q93" s="46">
        <v>47</v>
      </c>
      <c r="R93" s="46">
        <v>46.62</v>
      </c>
      <c r="S93" s="46">
        <v>46.24</v>
      </c>
      <c r="T93" s="46">
        <v>45.85</v>
      </c>
      <c r="U93" s="46">
        <v>45.47000000000002</v>
      </c>
      <c r="V93" s="73">
        <v>45.080000000000005</v>
      </c>
      <c r="AC93" s="29">
        <v>47</v>
      </c>
      <c r="AD93" s="47">
        <v>52.6</v>
      </c>
      <c r="AE93" s="47">
        <v>52.2</v>
      </c>
      <c r="AF93" s="47">
        <v>51.9</v>
      </c>
      <c r="AG93" s="47">
        <v>51.5</v>
      </c>
      <c r="AH93" s="47">
        <v>51.1</v>
      </c>
      <c r="AI93" s="47">
        <v>50.8</v>
      </c>
      <c r="AJ93" s="47">
        <v>50.4</v>
      </c>
      <c r="AK93" s="47">
        <v>50</v>
      </c>
      <c r="AL93" s="47">
        <v>49.6</v>
      </c>
      <c r="AM93" s="47">
        <v>49.3</v>
      </c>
      <c r="AN93" s="47">
        <v>48.9</v>
      </c>
      <c r="AO93" s="47">
        <v>48.5</v>
      </c>
      <c r="AP93" s="47">
        <v>48.1</v>
      </c>
      <c r="AQ93" s="47">
        <v>47.8</v>
      </c>
      <c r="AR93" s="47">
        <v>47.4</v>
      </c>
      <c r="AS93" s="47">
        <v>47</v>
      </c>
      <c r="AT93" s="47">
        <v>46.6</v>
      </c>
      <c r="AU93" s="47">
        <v>46.2</v>
      </c>
      <c r="AV93" s="47">
        <v>45.9</v>
      </c>
      <c r="AW93" s="47">
        <v>45.5</v>
      </c>
      <c r="AX93" s="47">
        <v>45.1</v>
      </c>
    </row>
    <row r="94" spans="1:50" ht="12.95" hidden="1" customHeight="1" x14ac:dyDescent="0.2">
      <c r="A94" s="67">
        <v>48</v>
      </c>
      <c r="B94" s="46">
        <v>53.54</v>
      </c>
      <c r="C94" s="46">
        <v>53.18</v>
      </c>
      <c r="D94" s="46">
        <v>52.82</v>
      </c>
      <c r="E94" s="46">
        <v>52.46</v>
      </c>
      <c r="F94" s="46">
        <v>52.09</v>
      </c>
      <c r="G94" s="46">
        <v>51.730000000000004</v>
      </c>
      <c r="H94" s="46">
        <v>51.36</v>
      </c>
      <c r="I94" s="46">
        <v>50.990000000000009</v>
      </c>
      <c r="J94" s="46">
        <v>50.620000000000012</v>
      </c>
      <c r="K94" s="46">
        <v>50.25</v>
      </c>
      <c r="L94" s="46">
        <v>49.88</v>
      </c>
      <c r="M94" s="46">
        <v>49.51</v>
      </c>
      <c r="N94" s="46">
        <v>49.129999999999995</v>
      </c>
      <c r="O94" s="46">
        <v>48.75</v>
      </c>
      <c r="P94" s="46">
        <v>48.38</v>
      </c>
      <c r="Q94" s="46">
        <v>48</v>
      </c>
      <c r="R94" s="46">
        <v>47.62</v>
      </c>
      <c r="S94" s="46">
        <v>47.24</v>
      </c>
      <c r="T94" s="46">
        <v>46.86</v>
      </c>
      <c r="U94" s="46">
        <v>46.480000000000018</v>
      </c>
      <c r="V94" s="73">
        <v>46.09</v>
      </c>
      <c r="AC94" s="29">
        <v>48</v>
      </c>
      <c r="AD94" s="47">
        <v>53.5</v>
      </c>
      <c r="AE94" s="47">
        <v>53.2</v>
      </c>
      <c r="AF94" s="47">
        <v>52.8</v>
      </c>
      <c r="AG94" s="47">
        <v>52.5</v>
      </c>
      <c r="AH94" s="47">
        <v>52.1</v>
      </c>
      <c r="AI94" s="47">
        <v>51.7</v>
      </c>
      <c r="AJ94" s="47">
        <v>51.4</v>
      </c>
      <c r="AK94" s="47">
        <v>51</v>
      </c>
      <c r="AL94" s="47">
        <v>50.6</v>
      </c>
      <c r="AM94" s="47">
        <v>50.3</v>
      </c>
      <c r="AN94" s="47">
        <v>49.9</v>
      </c>
      <c r="AO94" s="47">
        <v>49.5</v>
      </c>
      <c r="AP94" s="47">
        <v>49.1</v>
      </c>
      <c r="AQ94" s="47">
        <v>48.8</v>
      </c>
      <c r="AR94" s="47">
        <v>48.4</v>
      </c>
      <c r="AS94" s="47">
        <v>48</v>
      </c>
      <c r="AT94" s="47">
        <v>47.6</v>
      </c>
      <c r="AU94" s="47">
        <v>47.2</v>
      </c>
      <c r="AV94" s="47">
        <v>46.9</v>
      </c>
      <c r="AW94" s="47">
        <v>46.5</v>
      </c>
      <c r="AX94" s="47">
        <v>46.1</v>
      </c>
    </row>
    <row r="95" spans="1:50" ht="12.95" hidden="1" customHeight="1" x14ac:dyDescent="0.2">
      <c r="A95" s="67">
        <v>49</v>
      </c>
      <c r="B95" s="46">
        <v>54.5</v>
      </c>
      <c r="C95" s="46">
        <v>54.14</v>
      </c>
      <c r="D95" s="46">
        <v>53.78</v>
      </c>
      <c r="E95" s="46">
        <v>53.42</v>
      </c>
      <c r="F95" s="46">
        <v>53.06</v>
      </c>
      <c r="G95" s="46">
        <v>52.7</v>
      </c>
      <c r="H95" s="46">
        <v>52.330000000000005</v>
      </c>
      <c r="I95" s="46">
        <v>51.970000000000006</v>
      </c>
      <c r="J95" s="46">
        <v>51.600000000000009</v>
      </c>
      <c r="K95" s="46">
        <v>51.23</v>
      </c>
      <c r="L95" s="46">
        <v>50.86</v>
      </c>
      <c r="M95" s="46">
        <v>50.489999999999981</v>
      </c>
      <c r="N95" s="46">
        <v>50.12</v>
      </c>
      <c r="O95" s="46">
        <v>49.75</v>
      </c>
      <c r="P95" s="46">
        <v>49.37</v>
      </c>
      <c r="Q95" s="46">
        <v>49</v>
      </c>
      <c r="R95" s="46">
        <v>48.62</v>
      </c>
      <c r="S95" s="46">
        <v>48.25</v>
      </c>
      <c r="T95" s="46">
        <v>47.87</v>
      </c>
      <c r="U95" s="46">
        <v>47.490000000000016</v>
      </c>
      <c r="V95" s="73">
        <v>47.110000000000007</v>
      </c>
      <c r="AC95" s="29">
        <v>49</v>
      </c>
      <c r="AD95" s="47">
        <v>54.5</v>
      </c>
      <c r="AE95" s="47">
        <v>54.1</v>
      </c>
      <c r="AF95" s="47">
        <v>53.8</v>
      </c>
      <c r="AG95" s="47">
        <v>53.4</v>
      </c>
      <c r="AH95" s="47">
        <v>53.1</v>
      </c>
      <c r="AI95" s="47">
        <v>52.7</v>
      </c>
      <c r="AJ95" s="47">
        <v>52.3</v>
      </c>
      <c r="AK95" s="47">
        <v>52</v>
      </c>
      <c r="AL95" s="47">
        <v>51.6</v>
      </c>
      <c r="AM95" s="47">
        <v>51.2</v>
      </c>
      <c r="AN95" s="47">
        <v>50.9</v>
      </c>
      <c r="AO95" s="47">
        <v>50.5</v>
      </c>
      <c r="AP95" s="47">
        <v>50.1</v>
      </c>
      <c r="AQ95" s="47">
        <v>49.8</v>
      </c>
      <c r="AR95" s="47">
        <v>49.4</v>
      </c>
      <c r="AS95" s="47">
        <v>49</v>
      </c>
      <c r="AT95" s="47">
        <v>48.6</v>
      </c>
      <c r="AU95" s="47">
        <v>48.3</v>
      </c>
      <c r="AV95" s="47">
        <v>47.9</v>
      </c>
      <c r="AW95" s="47">
        <v>47.5</v>
      </c>
      <c r="AX95" s="47">
        <v>47.1</v>
      </c>
    </row>
    <row r="96" spans="1:50" ht="12.95" hidden="1" customHeight="1" x14ac:dyDescent="0.2">
      <c r="A96" s="67">
        <v>50</v>
      </c>
      <c r="B96" s="46">
        <v>55.45</v>
      </c>
      <c r="C96" s="46">
        <v>55.1</v>
      </c>
      <c r="D96" s="46">
        <v>54.74</v>
      </c>
      <c r="E96" s="46">
        <v>54.39</v>
      </c>
      <c r="F96" s="46">
        <v>54.03</v>
      </c>
      <c r="G96" s="46">
        <v>53.67</v>
      </c>
      <c r="H96" s="46">
        <v>53.31</v>
      </c>
      <c r="I96" s="46">
        <v>52.95</v>
      </c>
      <c r="J96" s="46">
        <v>52.580000000000005</v>
      </c>
      <c r="K96" s="46">
        <v>52.22</v>
      </c>
      <c r="L96" s="46">
        <v>51.85</v>
      </c>
      <c r="M96" s="46">
        <v>51.479999999999983</v>
      </c>
      <c r="N96" s="46">
        <v>51.11</v>
      </c>
      <c r="O96" s="46">
        <v>50.74</v>
      </c>
      <c r="P96" s="46">
        <v>50.37</v>
      </c>
      <c r="Q96" s="46">
        <v>50</v>
      </c>
      <c r="R96" s="46">
        <v>49.63</v>
      </c>
      <c r="S96" s="46">
        <v>49.25</v>
      </c>
      <c r="T96" s="46">
        <v>48.88</v>
      </c>
      <c r="U96" s="46">
        <v>48.500000000000014</v>
      </c>
      <c r="V96" s="73">
        <v>48.120000000000005</v>
      </c>
      <c r="AC96" s="29">
        <v>50</v>
      </c>
      <c r="AD96" s="47">
        <v>55.5</v>
      </c>
      <c r="AE96" s="47">
        <v>55.1</v>
      </c>
      <c r="AF96" s="47">
        <v>54.7</v>
      </c>
      <c r="AG96" s="47">
        <v>54.4</v>
      </c>
      <c r="AH96" s="47">
        <v>54</v>
      </c>
      <c r="AI96" s="47">
        <v>53.7</v>
      </c>
      <c r="AJ96" s="47">
        <v>53.3</v>
      </c>
      <c r="AK96" s="47">
        <v>53</v>
      </c>
      <c r="AL96" s="47">
        <v>52.6</v>
      </c>
      <c r="AM96" s="47">
        <v>52.2</v>
      </c>
      <c r="AN96" s="47">
        <v>51.9</v>
      </c>
      <c r="AO96" s="47">
        <v>51.5</v>
      </c>
      <c r="AP96" s="47">
        <v>51.1</v>
      </c>
      <c r="AQ96" s="47">
        <v>50.7</v>
      </c>
      <c r="AR96" s="47">
        <v>50.4</v>
      </c>
      <c r="AS96" s="47">
        <v>50</v>
      </c>
      <c r="AT96" s="47">
        <v>49.6</v>
      </c>
      <c r="AU96" s="47">
        <v>49.3</v>
      </c>
      <c r="AV96" s="47">
        <v>48.9</v>
      </c>
      <c r="AW96" s="47">
        <v>48.5</v>
      </c>
      <c r="AX96" s="47">
        <v>48.1</v>
      </c>
    </row>
    <row r="97" spans="1:50" ht="12.95" hidden="1" customHeight="1" x14ac:dyDescent="0.2">
      <c r="A97" s="67">
        <v>51</v>
      </c>
      <c r="B97" s="46">
        <v>56.41</v>
      </c>
      <c r="C97" s="46">
        <v>56.06</v>
      </c>
      <c r="D97" s="46">
        <v>55.71</v>
      </c>
      <c r="E97" s="46">
        <v>55.350000000000009</v>
      </c>
      <c r="F97" s="46">
        <v>55</v>
      </c>
      <c r="G97" s="46">
        <v>54.64</v>
      </c>
      <c r="H97" s="46">
        <v>54.280000000000008</v>
      </c>
      <c r="I97" s="46">
        <v>53.920000000000016</v>
      </c>
      <c r="J97" s="46">
        <v>53.56</v>
      </c>
      <c r="K97" s="46">
        <v>53.2</v>
      </c>
      <c r="L97" s="46">
        <v>52.84</v>
      </c>
      <c r="M97" s="46">
        <v>52.469999999999985</v>
      </c>
      <c r="N97" s="46">
        <v>52.109999999999992</v>
      </c>
      <c r="O97" s="46">
        <v>51.739999999999995</v>
      </c>
      <c r="P97" s="46">
        <v>51.37</v>
      </c>
      <c r="Q97" s="46">
        <v>51</v>
      </c>
      <c r="R97" s="46">
        <v>50.63</v>
      </c>
      <c r="S97" s="46">
        <v>50.26</v>
      </c>
      <c r="T97" s="46">
        <v>49.88</v>
      </c>
      <c r="U97" s="46">
        <v>49.510000000000012</v>
      </c>
      <c r="V97" s="73">
        <v>49.13</v>
      </c>
      <c r="AC97" s="29">
        <v>51</v>
      </c>
      <c r="AD97" s="47">
        <v>56.4</v>
      </c>
      <c r="AE97" s="47">
        <v>56.1</v>
      </c>
      <c r="AF97" s="47">
        <v>55.7</v>
      </c>
      <c r="AG97" s="47">
        <v>55.4</v>
      </c>
      <c r="AH97" s="47">
        <v>55</v>
      </c>
      <c r="AI97" s="47">
        <v>54.6</v>
      </c>
      <c r="AJ97" s="47">
        <v>54.3</v>
      </c>
      <c r="AK97" s="47">
        <v>53.9</v>
      </c>
      <c r="AL97" s="47">
        <v>53.6</v>
      </c>
      <c r="AM97" s="47">
        <v>53.2</v>
      </c>
      <c r="AN97" s="47">
        <v>52.8</v>
      </c>
      <c r="AO97" s="47">
        <v>52.5</v>
      </c>
      <c r="AP97" s="47">
        <v>52.1</v>
      </c>
      <c r="AQ97" s="47">
        <v>51.7</v>
      </c>
      <c r="AR97" s="47">
        <v>51.4</v>
      </c>
      <c r="AS97" s="47">
        <v>51</v>
      </c>
      <c r="AT97" s="47">
        <v>50.6</v>
      </c>
      <c r="AU97" s="47">
        <v>50.3</v>
      </c>
      <c r="AV97" s="47">
        <v>49.9</v>
      </c>
      <c r="AW97" s="47">
        <v>49.5</v>
      </c>
      <c r="AX97" s="47">
        <v>49.1</v>
      </c>
    </row>
    <row r="98" spans="1:50" ht="12.95" hidden="1" customHeight="1" x14ac:dyDescent="0.2">
      <c r="A98" s="67">
        <v>52</v>
      </c>
      <c r="B98" s="46">
        <v>57.37</v>
      </c>
      <c r="C98" s="46">
        <v>57.02</v>
      </c>
      <c r="D98" s="46">
        <v>56.67</v>
      </c>
      <c r="E98" s="46">
        <v>56.320000000000007</v>
      </c>
      <c r="F98" s="46">
        <v>55.97</v>
      </c>
      <c r="G98" s="46">
        <v>55.620000000000005</v>
      </c>
      <c r="H98" s="46">
        <v>55.260000000000005</v>
      </c>
      <c r="I98" s="46">
        <v>54.900000000000013</v>
      </c>
      <c r="J98" s="46">
        <v>54.54</v>
      </c>
      <c r="K98" s="46">
        <v>54.179999999999993</v>
      </c>
      <c r="L98" s="46">
        <v>53.819999999999993</v>
      </c>
      <c r="M98" s="46">
        <v>53.459999999999987</v>
      </c>
      <c r="N98" s="46">
        <v>53.099999999999994</v>
      </c>
      <c r="O98" s="46">
        <v>52.73</v>
      </c>
      <c r="P98" s="46">
        <v>52.37</v>
      </c>
      <c r="Q98" s="46">
        <v>52</v>
      </c>
      <c r="R98" s="46">
        <v>51.63</v>
      </c>
      <c r="S98" s="46">
        <v>51.26</v>
      </c>
      <c r="T98" s="46">
        <v>50.89</v>
      </c>
      <c r="U98" s="46">
        <v>50.52000000000001</v>
      </c>
      <c r="V98" s="73">
        <v>50.150000000000006</v>
      </c>
      <c r="AC98" s="29">
        <v>52</v>
      </c>
      <c r="AD98" s="47">
        <v>57.4</v>
      </c>
      <c r="AE98" s="47">
        <v>57</v>
      </c>
      <c r="AF98" s="47">
        <v>56.7</v>
      </c>
      <c r="AG98" s="47">
        <v>56.3</v>
      </c>
      <c r="AH98" s="47">
        <v>56</v>
      </c>
      <c r="AI98" s="47">
        <v>55.6</v>
      </c>
      <c r="AJ98" s="47">
        <v>55.3</v>
      </c>
      <c r="AK98" s="47">
        <v>54.9</v>
      </c>
      <c r="AL98" s="47">
        <v>54.5</v>
      </c>
      <c r="AM98" s="47">
        <v>54.2</v>
      </c>
      <c r="AN98" s="47">
        <v>53.8</v>
      </c>
      <c r="AO98" s="47">
        <v>53.5</v>
      </c>
      <c r="AP98" s="47">
        <v>53.1</v>
      </c>
      <c r="AQ98" s="47">
        <v>52.7</v>
      </c>
      <c r="AR98" s="47">
        <v>52.4</v>
      </c>
      <c r="AS98" s="47">
        <v>52</v>
      </c>
      <c r="AT98" s="47">
        <v>51.6</v>
      </c>
      <c r="AU98" s="47">
        <v>51.3</v>
      </c>
      <c r="AV98" s="47">
        <v>50.9</v>
      </c>
      <c r="AW98" s="47">
        <v>50.5</v>
      </c>
      <c r="AX98" s="47">
        <v>50.2</v>
      </c>
    </row>
    <row r="99" spans="1:50" ht="12.95" hidden="1" customHeight="1" x14ac:dyDescent="0.2">
      <c r="A99" s="67">
        <v>53</v>
      </c>
      <c r="B99" s="46">
        <v>58.33</v>
      </c>
      <c r="C99" s="46">
        <v>57.99</v>
      </c>
      <c r="D99" s="46">
        <v>57.64</v>
      </c>
      <c r="E99" s="46">
        <v>57.290000000000006</v>
      </c>
      <c r="F99" s="46">
        <v>56.94</v>
      </c>
      <c r="G99" s="46">
        <v>56.59</v>
      </c>
      <c r="H99" s="46">
        <v>56.24</v>
      </c>
      <c r="I99" s="46">
        <v>55.88000000000001</v>
      </c>
      <c r="J99" s="46">
        <v>55.530000000000008</v>
      </c>
      <c r="K99" s="46">
        <v>55.169999999999995</v>
      </c>
      <c r="L99" s="46">
        <v>54.809999999999995</v>
      </c>
      <c r="M99" s="46">
        <v>54.449999999999989</v>
      </c>
      <c r="N99" s="46">
        <v>54.089999999999996</v>
      </c>
      <c r="O99" s="46">
        <v>53.73</v>
      </c>
      <c r="P99" s="46">
        <v>53.36</v>
      </c>
      <c r="Q99" s="46">
        <v>53</v>
      </c>
      <c r="R99" s="46">
        <v>52.63</v>
      </c>
      <c r="S99" s="46">
        <v>52.27</v>
      </c>
      <c r="T99" s="46">
        <v>51.9</v>
      </c>
      <c r="U99" s="46">
        <v>51.530000000000008</v>
      </c>
      <c r="V99" s="73">
        <v>51.160000000000004</v>
      </c>
      <c r="X99" s="4" t="s">
        <v>24</v>
      </c>
      <c r="Y99" s="4">
        <v>0</v>
      </c>
      <c r="Z99" s="4" t="s">
        <v>24</v>
      </c>
      <c r="AA99" s="4">
        <v>0</v>
      </c>
      <c r="AC99" s="29">
        <v>53</v>
      </c>
      <c r="AD99" s="47">
        <v>58.3</v>
      </c>
      <c r="AE99" s="47">
        <v>58</v>
      </c>
      <c r="AF99" s="47">
        <v>57.6</v>
      </c>
      <c r="AG99" s="47">
        <v>57.3</v>
      </c>
      <c r="AH99" s="47">
        <v>56.9</v>
      </c>
      <c r="AI99" s="47">
        <v>56.6</v>
      </c>
      <c r="AJ99" s="47">
        <v>56.2</v>
      </c>
      <c r="AK99" s="47">
        <v>55.9</v>
      </c>
      <c r="AL99" s="47">
        <v>55.5</v>
      </c>
      <c r="AM99" s="47">
        <v>55.2</v>
      </c>
      <c r="AN99" s="47">
        <v>54.8</v>
      </c>
      <c r="AO99" s="47">
        <v>54.5</v>
      </c>
      <c r="AP99" s="47">
        <v>54.1</v>
      </c>
      <c r="AQ99" s="47">
        <v>53.7</v>
      </c>
      <c r="AR99" s="47">
        <v>53.4</v>
      </c>
      <c r="AS99" s="47">
        <v>53</v>
      </c>
      <c r="AT99" s="47">
        <v>52.6</v>
      </c>
      <c r="AU99" s="47">
        <v>52.3</v>
      </c>
      <c r="AV99" s="47">
        <v>51.9</v>
      </c>
      <c r="AW99" s="47">
        <v>51.5</v>
      </c>
      <c r="AX99" s="47">
        <v>51.2</v>
      </c>
    </row>
    <row r="100" spans="1:50" ht="12.95" hidden="1" customHeight="1" x14ac:dyDescent="0.2">
      <c r="A100" s="67">
        <v>54</v>
      </c>
      <c r="B100" s="46">
        <v>59.29</v>
      </c>
      <c r="C100" s="46">
        <v>58.95</v>
      </c>
      <c r="D100" s="46">
        <v>58.61</v>
      </c>
      <c r="E100" s="46">
        <v>58.260000000000005</v>
      </c>
      <c r="F100" s="46">
        <v>57.91</v>
      </c>
      <c r="G100" s="46">
        <v>57.56</v>
      </c>
      <c r="H100" s="46">
        <v>57.210000000000015</v>
      </c>
      <c r="I100" s="46">
        <v>56.860000000000007</v>
      </c>
      <c r="J100" s="46">
        <v>56.510000000000005</v>
      </c>
      <c r="K100" s="46">
        <v>56.16</v>
      </c>
      <c r="L100" s="46">
        <v>55.8</v>
      </c>
      <c r="M100" s="46">
        <v>55.439999999999991</v>
      </c>
      <c r="N100" s="46">
        <v>55.08</v>
      </c>
      <c r="O100" s="46">
        <v>54.72</v>
      </c>
      <c r="P100" s="46">
        <v>54.36</v>
      </c>
      <c r="Q100" s="46">
        <v>54</v>
      </c>
      <c r="R100" s="46">
        <v>53.64</v>
      </c>
      <c r="S100" s="46">
        <v>53.27</v>
      </c>
      <c r="T100" s="46">
        <v>52.91</v>
      </c>
      <c r="U100" s="46">
        <v>52.540000000000006</v>
      </c>
      <c r="V100" s="73">
        <v>52.17</v>
      </c>
      <c r="X100" s="4" t="s">
        <v>25</v>
      </c>
      <c r="Y100" s="4">
        <v>0</v>
      </c>
      <c r="Z100" s="4" t="s">
        <v>25</v>
      </c>
      <c r="AA100" s="4">
        <v>0</v>
      </c>
      <c r="AC100" s="29">
        <v>54</v>
      </c>
      <c r="AD100" s="47">
        <v>59.3</v>
      </c>
      <c r="AE100" s="47">
        <v>59</v>
      </c>
      <c r="AF100" s="47">
        <v>58.6</v>
      </c>
      <c r="AG100" s="47">
        <v>58.3</v>
      </c>
      <c r="AH100" s="47">
        <v>57.9</v>
      </c>
      <c r="AI100" s="47">
        <v>57.6</v>
      </c>
      <c r="AJ100" s="47">
        <v>57.2</v>
      </c>
      <c r="AK100" s="47">
        <v>56.9</v>
      </c>
      <c r="AL100" s="47">
        <v>56.5</v>
      </c>
      <c r="AM100" s="47">
        <v>56.2</v>
      </c>
      <c r="AN100" s="47">
        <v>55.8</v>
      </c>
      <c r="AO100" s="47">
        <v>55.4</v>
      </c>
      <c r="AP100" s="47">
        <v>55.1</v>
      </c>
      <c r="AQ100" s="47">
        <v>54.7</v>
      </c>
      <c r="AR100" s="47">
        <v>54.4</v>
      </c>
      <c r="AS100" s="47">
        <v>54</v>
      </c>
      <c r="AT100" s="47">
        <v>53.6</v>
      </c>
      <c r="AU100" s="47">
        <v>53.3</v>
      </c>
      <c r="AV100" s="47">
        <v>52.9</v>
      </c>
      <c r="AW100" s="47">
        <v>52.5</v>
      </c>
      <c r="AX100" s="47">
        <v>52.2</v>
      </c>
    </row>
    <row r="101" spans="1:50" ht="12.95" hidden="1" customHeight="1" x14ac:dyDescent="0.2">
      <c r="A101" s="67">
        <v>55</v>
      </c>
      <c r="B101" s="46">
        <v>60.26</v>
      </c>
      <c r="C101" s="46">
        <v>59.92</v>
      </c>
      <c r="D101" s="46">
        <v>59.570000000000007</v>
      </c>
      <c r="E101" s="46">
        <v>59.230000000000004</v>
      </c>
      <c r="F101" s="46">
        <v>58.89</v>
      </c>
      <c r="G101" s="46">
        <v>58.54</v>
      </c>
      <c r="H101" s="46">
        <v>58.190000000000012</v>
      </c>
      <c r="I101" s="46">
        <v>57.84</v>
      </c>
      <c r="J101" s="46">
        <v>57.49</v>
      </c>
      <c r="K101" s="46">
        <v>57.14</v>
      </c>
      <c r="L101" s="46">
        <v>56.79</v>
      </c>
      <c r="M101" s="46">
        <v>56.429999999999993</v>
      </c>
      <c r="N101" s="46">
        <v>56.079999999999991</v>
      </c>
      <c r="O101" s="46">
        <v>55.72</v>
      </c>
      <c r="P101" s="46">
        <v>55.36</v>
      </c>
      <c r="Q101" s="46">
        <v>55</v>
      </c>
      <c r="R101" s="46">
        <v>54.64</v>
      </c>
      <c r="S101" s="46">
        <v>54.28</v>
      </c>
      <c r="T101" s="46">
        <v>53.91</v>
      </c>
      <c r="U101" s="46">
        <v>53.550000000000004</v>
      </c>
      <c r="V101" s="73">
        <v>53.18</v>
      </c>
      <c r="X101" s="4" t="s">
        <v>26</v>
      </c>
      <c r="Y101" s="4" t="e">
        <v>#N/A</v>
      </c>
      <c r="Z101" s="4" t="s">
        <v>26</v>
      </c>
      <c r="AA101" s="4" t="e">
        <v>#N/A</v>
      </c>
      <c r="AC101" s="29">
        <v>55</v>
      </c>
      <c r="AD101" s="47">
        <v>60.3</v>
      </c>
      <c r="AE101" s="47">
        <v>59.9</v>
      </c>
      <c r="AF101" s="47">
        <v>59.6</v>
      </c>
      <c r="AG101" s="47">
        <v>59.2</v>
      </c>
      <c r="AH101" s="47">
        <v>58.9</v>
      </c>
      <c r="AI101" s="47">
        <v>58.5</v>
      </c>
      <c r="AJ101" s="47">
        <v>58.2</v>
      </c>
      <c r="AK101" s="47">
        <v>57.8</v>
      </c>
      <c r="AL101" s="47">
        <v>57.5</v>
      </c>
      <c r="AM101" s="47">
        <v>57.1</v>
      </c>
      <c r="AN101" s="47">
        <v>56.8</v>
      </c>
      <c r="AO101" s="47">
        <v>56.4</v>
      </c>
      <c r="AP101" s="47">
        <v>56.1</v>
      </c>
      <c r="AQ101" s="47">
        <v>55.7</v>
      </c>
      <c r="AR101" s="47">
        <v>55.4</v>
      </c>
      <c r="AS101" s="47">
        <v>55</v>
      </c>
      <c r="AT101" s="47">
        <v>54.6</v>
      </c>
      <c r="AU101" s="47">
        <v>54.3</v>
      </c>
      <c r="AV101" s="47">
        <v>53.9</v>
      </c>
      <c r="AW101" s="47">
        <v>53.6</v>
      </c>
      <c r="AX101" s="47">
        <v>53.2</v>
      </c>
    </row>
    <row r="102" spans="1:50" ht="12.95" hidden="1" customHeight="1" x14ac:dyDescent="0.2">
      <c r="A102" s="67">
        <v>56</v>
      </c>
      <c r="B102" s="46">
        <v>61.22</v>
      </c>
      <c r="C102" s="46">
        <v>60.88</v>
      </c>
      <c r="D102" s="46">
        <v>60.540000000000006</v>
      </c>
      <c r="E102" s="46">
        <v>60.2</v>
      </c>
      <c r="F102" s="46">
        <v>59.86</v>
      </c>
      <c r="G102" s="46">
        <v>59.51</v>
      </c>
      <c r="H102" s="46">
        <v>59.170000000000009</v>
      </c>
      <c r="I102" s="46">
        <v>58.82</v>
      </c>
      <c r="J102" s="46">
        <v>58.47</v>
      </c>
      <c r="K102" s="46">
        <v>58.12</v>
      </c>
      <c r="L102" s="46">
        <v>57.769999999999989</v>
      </c>
      <c r="M102" s="46">
        <v>57.419999999999995</v>
      </c>
      <c r="N102" s="46">
        <v>57.069999999999993</v>
      </c>
      <c r="O102" s="46">
        <v>56.71</v>
      </c>
      <c r="P102" s="46">
        <v>56.36</v>
      </c>
      <c r="Q102" s="46">
        <v>56</v>
      </c>
      <c r="R102" s="46">
        <v>55.64</v>
      </c>
      <c r="S102" s="46">
        <v>55.28</v>
      </c>
      <c r="T102" s="46">
        <v>54.92</v>
      </c>
      <c r="U102" s="46">
        <v>54.56</v>
      </c>
      <c r="V102" s="73">
        <v>54.19</v>
      </c>
      <c r="X102" s="4" t="s">
        <v>27</v>
      </c>
      <c r="Y102" s="4" t="e">
        <v>#N/A</v>
      </c>
      <c r="Z102" s="4" t="s">
        <v>27</v>
      </c>
      <c r="AA102" s="4" t="e">
        <v>#N/A</v>
      </c>
      <c r="AC102" s="29">
        <v>56</v>
      </c>
      <c r="AD102" s="47">
        <v>61.2</v>
      </c>
      <c r="AE102" s="47">
        <v>60.9</v>
      </c>
      <c r="AF102" s="47">
        <v>60.5</v>
      </c>
      <c r="AG102" s="47">
        <v>60.2</v>
      </c>
      <c r="AH102" s="47">
        <v>59.9</v>
      </c>
      <c r="AI102" s="47">
        <v>59.5</v>
      </c>
      <c r="AJ102" s="47">
        <v>59.2</v>
      </c>
      <c r="AK102" s="47">
        <v>58.8</v>
      </c>
      <c r="AL102" s="47">
        <v>58.5</v>
      </c>
      <c r="AM102" s="47">
        <v>58.1</v>
      </c>
      <c r="AN102" s="47">
        <v>57.8</v>
      </c>
      <c r="AO102" s="47">
        <v>57.4</v>
      </c>
      <c r="AP102" s="47">
        <v>57.1</v>
      </c>
      <c r="AQ102" s="47">
        <v>56.7</v>
      </c>
      <c r="AR102" s="47">
        <v>56.4</v>
      </c>
      <c r="AS102" s="47">
        <v>56</v>
      </c>
      <c r="AT102" s="47">
        <v>55.6</v>
      </c>
      <c r="AU102" s="47">
        <v>55.3</v>
      </c>
      <c r="AV102" s="47">
        <v>54.9</v>
      </c>
      <c r="AW102" s="47">
        <v>54.6</v>
      </c>
      <c r="AX102" s="47">
        <v>54.2</v>
      </c>
    </row>
    <row r="103" spans="1:50" ht="12.95" hidden="1" customHeight="1" x14ac:dyDescent="0.2">
      <c r="A103" s="67">
        <v>57</v>
      </c>
      <c r="B103" s="46">
        <v>62.19</v>
      </c>
      <c r="C103" s="46">
        <v>61.85</v>
      </c>
      <c r="D103" s="46">
        <v>61.510000000000005</v>
      </c>
      <c r="E103" s="46">
        <v>61.17</v>
      </c>
      <c r="F103" s="46">
        <v>60.83</v>
      </c>
      <c r="G103" s="46">
        <v>60.49</v>
      </c>
      <c r="H103" s="46">
        <v>60.150000000000006</v>
      </c>
      <c r="I103" s="46">
        <v>59.8</v>
      </c>
      <c r="J103" s="46">
        <v>59.46</v>
      </c>
      <c r="K103" s="46">
        <v>59.11</v>
      </c>
      <c r="L103" s="46">
        <v>58.759999999999991</v>
      </c>
      <c r="M103" s="46">
        <v>58.41</v>
      </c>
      <c r="N103" s="46">
        <v>58.059999999999995</v>
      </c>
      <c r="O103" s="46">
        <v>57.71</v>
      </c>
      <c r="P103" s="46">
        <v>57.35</v>
      </c>
      <c r="Q103" s="46">
        <v>57</v>
      </c>
      <c r="R103" s="46">
        <v>56.64</v>
      </c>
      <c r="S103" s="46">
        <v>56.29</v>
      </c>
      <c r="T103" s="46">
        <v>55.93</v>
      </c>
      <c r="U103" s="46">
        <v>55.57</v>
      </c>
      <c r="V103" s="73">
        <v>55.210000000000008</v>
      </c>
      <c r="X103" s="4" t="s">
        <v>28</v>
      </c>
      <c r="Y103" s="4" t="e">
        <v>#N/A</v>
      </c>
      <c r="Z103" s="4" t="s">
        <v>28</v>
      </c>
      <c r="AA103" s="4" t="e">
        <v>#N/A</v>
      </c>
      <c r="AC103" s="29">
        <v>57</v>
      </c>
      <c r="AD103" s="47">
        <v>62.2</v>
      </c>
      <c r="AE103" s="47">
        <v>61.9</v>
      </c>
      <c r="AF103" s="47">
        <v>61.5</v>
      </c>
      <c r="AG103" s="47">
        <v>61.2</v>
      </c>
      <c r="AH103" s="47">
        <v>60.8</v>
      </c>
      <c r="AI103" s="47">
        <v>60.5</v>
      </c>
      <c r="AJ103" s="47">
        <v>60.2</v>
      </c>
      <c r="AK103" s="47">
        <v>59.8</v>
      </c>
      <c r="AL103" s="47">
        <v>59.5</v>
      </c>
      <c r="AM103" s="47">
        <v>59.1</v>
      </c>
      <c r="AN103" s="47">
        <v>58.8</v>
      </c>
      <c r="AO103" s="47">
        <v>58.4</v>
      </c>
      <c r="AP103" s="47">
        <v>58.1</v>
      </c>
      <c r="AQ103" s="47">
        <v>57.7</v>
      </c>
      <c r="AR103" s="47">
        <v>57.4</v>
      </c>
      <c r="AS103" s="47">
        <v>57</v>
      </c>
      <c r="AT103" s="47">
        <v>56.6</v>
      </c>
      <c r="AU103" s="47">
        <v>56.3</v>
      </c>
      <c r="AV103" s="47">
        <v>55.9</v>
      </c>
      <c r="AW103" s="47">
        <v>55.6</v>
      </c>
      <c r="AX103" s="47">
        <v>55.2</v>
      </c>
    </row>
    <row r="104" spans="1:50" ht="12.95" hidden="1" customHeight="1" x14ac:dyDescent="0.2">
      <c r="A104" s="67">
        <v>58</v>
      </c>
      <c r="B104" s="46">
        <v>63.150000000000006</v>
      </c>
      <c r="C104" s="46">
        <v>62.82</v>
      </c>
      <c r="D104" s="46">
        <v>62.480000000000004</v>
      </c>
      <c r="E104" s="46">
        <v>62.150000000000006</v>
      </c>
      <c r="F104" s="46">
        <v>61.81</v>
      </c>
      <c r="G104" s="46">
        <v>61.47</v>
      </c>
      <c r="H104" s="46">
        <v>61.13</v>
      </c>
      <c r="I104" s="46">
        <v>60.790000000000006</v>
      </c>
      <c r="J104" s="46">
        <v>60.44</v>
      </c>
      <c r="K104" s="46">
        <v>60.1</v>
      </c>
      <c r="L104" s="46">
        <v>59.749999999999993</v>
      </c>
      <c r="M104" s="46">
        <v>59.4</v>
      </c>
      <c r="N104" s="46">
        <v>59.05</v>
      </c>
      <c r="O104" s="46">
        <v>58.7</v>
      </c>
      <c r="P104" s="46">
        <v>58.35</v>
      </c>
      <c r="Q104" s="46">
        <v>58</v>
      </c>
      <c r="R104" s="46">
        <v>57.65</v>
      </c>
      <c r="S104" s="46">
        <v>57.29</v>
      </c>
      <c r="T104" s="46">
        <v>56.93</v>
      </c>
      <c r="U104" s="46">
        <v>56.58</v>
      </c>
      <c r="V104" s="73">
        <v>56.220000000000006</v>
      </c>
      <c r="X104" s="4" t="s">
        <v>29</v>
      </c>
      <c r="Y104" s="4" t="e">
        <v>#N/A</v>
      </c>
      <c r="Z104" s="4" t="s">
        <v>29</v>
      </c>
      <c r="AA104" s="4" t="e">
        <v>#N/A</v>
      </c>
      <c r="AC104" s="29">
        <v>58</v>
      </c>
      <c r="AD104" s="47">
        <v>63.2</v>
      </c>
      <c r="AE104" s="47">
        <v>62.8</v>
      </c>
      <c r="AF104" s="47">
        <v>62.5</v>
      </c>
      <c r="AG104" s="47">
        <v>62.2</v>
      </c>
      <c r="AH104" s="47">
        <v>61.8</v>
      </c>
      <c r="AI104" s="47">
        <v>61.5</v>
      </c>
      <c r="AJ104" s="47">
        <v>61.1</v>
      </c>
      <c r="AK104" s="47">
        <v>60.8</v>
      </c>
      <c r="AL104" s="47">
        <v>60.4</v>
      </c>
      <c r="AM104" s="47">
        <v>60.1</v>
      </c>
      <c r="AN104" s="47">
        <v>59.8</v>
      </c>
      <c r="AO104" s="47">
        <v>59.4</v>
      </c>
      <c r="AP104" s="47">
        <v>59.1</v>
      </c>
      <c r="AQ104" s="47">
        <v>58.7</v>
      </c>
      <c r="AR104" s="47">
        <v>58.4</v>
      </c>
      <c r="AS104" s="47">
        <v>58</v>
      </c>
      <c r="AT104" s="47">
        <v>57.7</v>
      </c>
      <c r="AU104" s="47">
        <v>57.3</v>
      </c>
      <c r="AV104" s="47">
        <v>56.9</v>
      </c>
      <c r="AW104" s="47">
        <v>56.6</v>
      </c>
      <c r="AX104" s="47">
        <v>56.2</v>
      </c>
    </row>
    <row r="105" spans="1:50" ht="12.95" hidden="1" customHeight="1" x14ac:dyDescent="0.2">
      <c r="A105" s="67">
        <v>59</v>
      </c>
      <c r="B105" s="46">
        <v>64.12</v>
      </c>
      <c r="C105" s="46">
        <v>63.79</v>
      </c>
      <c r="D105" s="46">
        <v>63.45</v>
      </c>
      <c r="E105" s="46">
        <v>63.120000000000005</v>
      </c>
      <c r="F105" s="46">
        <v>62.78</v>
      </c>
      <c r="G105" s="46">
        <v>62.45</v>
      </c>
      <c r="H105" s="46">
        <v>62.11</v>
      </c>
      <c r="I105" s="46">
        <v>61.77</v>
      </c>
      <c r="J105" s="46">
        <v>61.43</v>
      </c>
      <c r="K105" s="46">
        <v>61.08</v>
      </c>
      <c r="L105" s="46">
        <v>60.739999999999995</v>
      </c>
      <c r="M105" s="46">
        <v>60.40000000000002</v>
      </c>
      <c r="N105" s="46">
        <v>60.05</v>
      </c>
      <c r="O105" s="46">
        <v>59.7</v>
      </c>
      <c r="P105" s="46">
        <v>59.35</v>
      </c>
      <c r="Q105" s="46">
        <v>59</v>
      </c>
      <c r="R105" s="46">
        <v>58.65</v>
      </c>
      <c r="S105" s="46">
        <v>58.3</v>
      </c>
      <c r="T105" s="46">
        <v>57.94</v>
      </c>
      <c r="U105" s="46">
        <v>57.580000000000005</v>
      </c>
      <c r="V105" s="73">
        <v>57.230000000000004</v>
      </c>
      <c r="X105" s="4" t="s">
        <v>30</v>
      </c>
      <c r="Y105" s="4" t="e">
        <v>#N/A</v>
      </c>
      <c r="Z105" s="4" t="s">
        <v>30</v>
      </c>
      <c r="AA105" s="4" t="e">
        <v>#N/A</v>
      </c>
      <c r="AC105" s="29">
        <v>59</v>
      </c>
      <c r="AD105" s="47">
        <v>64.099999999999994</v>
      </c>
      <c r="AE105" s="47">
        <v>63.8</v>
      </c>
      <c r="AF105" s="47">
        <v>63.5</v>
      </c>
      <c r="AG105" s="47">
        <v>63.1</v>
      </c>
      <c r="AH105" s="47">
        <v>62.8</v>
      </c>
      <c r="AI105" s="47">
        <v>62.5</v>
      </c>
      <c r="AJ105" s="47">
        <v>62.1</v>
      </c>
      <c r="AK105" s="47">
        <v>61.8</v>
      </c>
      <c r="AL105" s="47">
        <v>61.4</v>
      </c>
      <c r="AM105" s="47">
        <v>61.1</v>
      </c>
      <c r="AN105" s="47">
        <v>60.7</v>
      </c>
      <c r="AO105" s="47">
        <v>60.4</v>
      </c>
      <c r="AP105" s="47">
        <v>60.1</v>
      </c>
      <c r="AQ105" s="47">
        <v>59.7</v>
      </c>
      <c r="AR105" s="47">
        <v>59.4</v>
      </c>
      <c r="AS105" s="47">
        <v>59</v>
      </c>
      <c r="AT105" s="47">
        <v>58.7</v>
      </c>
      <c r="AU105" s="47">
        <v>58.3</v>
      </c>
      <c r="AV105" s="47">
        <v>57.9</v>
      </c>
      <c r="AW105" s="47">
        <v>57.6</v>
      </c>
      <c r="AX105" s="47">
        <v>57.2</v>
      </c>
    </row>
    <row r="106" spans="1:50" ht="12.95" hidden="1" customHeight="1" x14ac:dyDescent="0.2">
      <c r="A106" s="67">
        <v>60</v>
      </c>
      <c r="B106" s="46">
        <v>65.08</v>
      </c>
      <c r="C106" s="46">
        <v>64.75</v>
      </c>
      <c r="D106" s="46">
        <v>64.42</v>
      </c>
      <c r="E106" s="46">
        <v>64.09</v>
      </c>
      <c r="F106" s="46">
        <v>63.760000000000005</v>
      </c>
      <c r="G106" s="46">
        <v>63.42</v>
      </c>
      <c r="H106" s="46">
        <v>63.089999999999996</v>
      </c>
      <c r="I106" s="46">
        <v>62.75</v>
      </c>
      <c r="J106" s="46">
        <v>62.41</v>
      </c>
      <c r="K106" s="46">
        <v>62.07</v>
      </c>
      <c r="L106" s="46">
        <v>61.73</v>
      </c>
      <c r="M106" s="46">
        <v>61.390000000000022</v>
      </c>
      <c r="N106" s="46">
        <v>61.04</v>
      </c>
      <c r="O106" s="46">
        <v>60.699999999999996</v>
      </c>
      <c r="P106" s="46">
        <v>60.35</v>
      </c>
      <c r="Q106" s="46">
        <v>60</v>
      </c>
      <c r="R106" s="46">
        <v>59.65</v>
      </c>
      <c r="S106" s="46">
        <v>59.3</v>
      </c>
      <c r="T106" s="46">
        <v>58.95</v>
      </c>
      <c r="U106" s="46">
        <v>58.59</v>
      </c>
      <c r="V106" s="73">
        <v>58.24</v>
      </c>
      <c r="X106" s="4" t="s">
        <v>31</v>
      </c>
      <c r="Y106" s="4" t="e">
        <v>#N/A</v>
      </c>
      <c r="Z106" s="4" t="s">
        <v>31</v>
      </c>
      <c r="AA106" s="4" t="e">
        <v>#N/A</v>
      </c>
      <c r="AC106" s="29">
        <v>60</v>
      </c>
      <c r="AD106" s="47">
        <v>65.099999999999994</v>
      </c>
      <c r="AE106" s="47">
        <v>64.8</v>
      </c>
      <c r="AF106" s="47">
        <v>64.400000000000006</v>
      </c>
      <c r="AG106" s="47">
        <v>64.099999999999994</v>
      </c>
      <c r="AH106" s="47">
        <v>63.8</v>
      </c>
      <c r="AI106" s="47">
        <v>63.4</v>
      </c>
      <c r="AJ106" s="47">
        <v>63.1</v>
      </c>
      <c r="AK106" s="47">
        <v>62.8</v>
      </c>
      <c r="AL106" s="47">
        <v>62.4</v>
      </c>
      <c r="AM106" s="47">
        <v>62.1</v>
      </c>
      <c r="AN106" s="47">
        <v>61.7</v>
      </c>
      <c r="AO106" s="47">
        <v>61.4</v>
      </c>
      <c r="AP106" s="47">
        <v>61</v>
      </c>
      <c r="AQ106" s="47">
        <v>60.7</v>
      </c>
      <c r="AR106" s="47">
        <v>60.4</v>
      </c>
      <c r="AS106" s="47">
        <v>60</v>
      </c>
      <c r="AT106" s="47">
        <v>59.7</v>
      </c>
      <c r="AU106" s="47">
        <v>59.3</v>
      </c>
      <c r="AV106" s="47">
        <v>59</v>
      </c>
      <c r="AW106" s="47">
        <v>58.6</v>
      </c>
      <c r="AX106" s="47">
        <v>58.2</v>
      </c>
    </row>
    <row r="107" spans="1:50" ht="12.95" hidden="1" customHeight="1" x14ac:dyDescent="0.2">
      <c r="A107" s="67">
        <v>61</v>
      </c>
      <c r="B107" s="46">
        <v>66.05</v>
      </c>
      <c r="C107" s="46">
        <v>65.72</v>
      </c>
      <c r="D107" s="46">
        <v>65.39</v>
      </c>
      <c r="E107" s="46">
        <v>65.06</v>
      </c>
      <c r="F107" s="46">
        <v>64.73</v>
      </c>
      <c r="G107" s="46">
        <v>64.400000000000006</v>
      </c>
      <c r="H107" s="46">
        <v>64.069999999999993</v>
      </c>
      <c r="I107" s="46">
        <v>63.73</v>
      </c>
      <c r="J107" s="46">
        <v>63.389999999999993</v>
      </c>
      <c r="K107" s="46">
        <v>63.06</v>
      </c>
      <c r="L107" s="46">
        <v>62.72</v>
      </c>
      <c r="M107" s="46">
        <v>62.380000000000024</v>
      </c>
      <c r="N107" s="46">
        <v>62.040000000000006</v>
      </c>
      <c r="O107" s="46">
        <v>61.69</v>
      </c>
      <c r="P107" s="46">
        <v>61.35</v>
      </c>
      <c r="Q107" s="46">
        <v>61</v>
      </c>
      <c r="R107" s="46">
        <v>60.65</v>
      </c>
      <c r="S107" s="46">
        <v>60.3</v>
      </c>
      <c r="T107" s="46">
        <v>59.95</v>
      </c>
      <c r="U107" s="46">
        <v>59.6</v>
      </c>
      <c r="V107" s="73">
        <v>59.25</v>
      </c>
      <c r="X107" s="4" t="s">
        <v>32</v>
      </c>
      <c r="Y107" s="4" t="e">
        <v>#N/A</v>
      </c>
      <c r="Z107" s="4" t="s">
        <v>32</v>
      </c>
      <c r="AA107" s="4" t="e">
        <v>#N/A</v>
      </c>
      <c r="AC107" s="29">
        <v>61</v>
      </c>
      <c r="AD107" s="47">
        <v>66.099999999999994</v>
      </c>
      <c r="AE107" s="47">
        <v>65.7</v>
      </c>
      <c r="AF107" s="47">
        <v>65.400000000000006</v>
      </c>
      <c r="AG107" s="47">
        <v>65.099999999999994</v>
      </c>
      <c r="AH107" s="47">
        <v>64.7</v>
      </c>
      <c r="AI107" s="47">
        <v>64.400000000000006</v>
      </c>
      <c r="AJ107" s="47">
        <v>64.099999999999994</v>
      </c>
      <c r="AK107" s="47">
        <v>63.7</v>
      </c>
      <c r="AL107" s="47">
        <v>63.4</v>
      </c>
      <c r="AM107" s="47">
        <v>63.1</v>
      </c>
      <c r="AN107" s="47">
        <v>62.7</v>
      </c>
      <c r="AO107" s="47">
        <v>62.4</v>
      </c>
      <c r="AP107" s="47">
        <v>62</v>
      </c>
      <c r="AQ107" s="47">
        <v>61.7</v>
      </c>
      <c r="AR107" s="47">
        <v>61.4</v>
      </c>
      <c r="AS107" s="47">
        <v>61</v>
      </c>
      <c r="AT107" s="47">
        <v>60.7</v>
      </c>
      <c r="AU107" s="47">
        <v>60.3</v>
      </c>
      <c r="AV107" s="47">
        <v>60</v>
      </c>
      <c r="AW107" s="47">
        <v>59.6</v>
      </c>
      <c r="AX107" s="47">
        <v>59.3</v>
      </c>
    </row>
    <row r="108" spans="1:50" ht="12.95" hidden="1" customHeight="1" x14ac:dyDescent="0.2">
      <c r="A108" s="67">
        <v>62</v>
      </c>
      <c r="B108" s="46">
        <v>67.02</v>
      </c>
      <c r="C108" s="46">
        <v>66.69</v>
      </c>
      <c r="D108" s="46">
        <v>66.36</v>
      </c>
      <c r="E108" s="46">
        <v>66.040000000000006</v>
      </c>
      <c r="F108" s="46">
        <v>65.710000000000008</v>
      </c>
      <c r="G108" s="46">
        <v>65.38</v>
      </c>
      <c r="H108" s="46">
        <v>65.05</v>
      </c>
      <c r="I108" s="46">
        <v>64.709999999999994</v>
      </c>
      <c r="J108" s="46">
        <v>64.38</v>
      </c>
      <c r="K108" s="46">
        <v>64.040000000000006</v>
      </c>
      <c r="L108" s="46">
        <v>63.71</v>
      </c>
      <c r="M108" s="46">
        <v>63.370000000000026</v>
      </c>
      <c r="N108" s="46">
        <v>63.030000000000008</v>
      </c>
      <c r="O108" s="46">
        <v>62.69</v>
      </c>
      <c r="P108" s="46">
        <v>62.34</v>
      </c>
      <c r="Q108" s="46">
        <v>62</v>
      </c>
      <c r="R108" s="46">
        <v>61.65</v>
      </c>
      <c r="S108" s="46">
        <v>61.31</v>
      </c>
      <c r="T108" s="46">
        <v>60.96</v>
      </c>
      <c r="U108" s="46">
        <v>60.61</v>
      </c>
      <c r="V108" s="73">
        <v>60.26</v>
      </c>
      <c r="X108" s="4" t="s">
        <v>33</v>
      </c>
      <c r="Y108" s="4" t="e">
        <v>#N/A</v>
      </c>
      <c r="Z108" s="4" t="s">
        <v>33</v>
      </c>
      <c r="AA108" s="4" t="e">
        <v>#N/A</v>
      </c>
      <c r="AC108" s="29">
        <v>62</v>
      </c>
      <c r="AD108" s="47">
        <v>67</v>
      </c>
      <c r="AE108" s="47">
        <v>66.7</v>
      </c>
      <c r="AF108" s="47">
        <v>66.400000000000006</v>
      </c>
      <c r="AG108" s="47">
        <v>66</v>
      </c>
      <c r="AH108" s="47">
        <v>65.7</v>
      </c>
      <c r="AI108" s="47">
        <v>65.400000000000006</v>
      </c>
      <c r="AJ108" s="47">
        <v>65.099999999999994</v>
      </c>
      <c r="AK108" s="47">
        <v>64.7</v>
      </c>
      <c r="AL108" s="47">
        <v>64.400000000000006</v>
      </c>
      <c r="AM108" s="47">
        <v>64</v>
      </c>
      <c r="AN108" s="47">
        <v>63.7</v>
      </c>
      <c r="AO108" s="47">
        <v>63.4</v>
      </c>
      <c r="AP108" s="47">
        <v>63</v>
      </c>
      <c r="AQ108" s="47">
        <v>62.7</v>
      </c>
      <c r="AR108" s="47">
        <v>62.3</v>
      </c>
      <c r="AS108" s="47">
        <v>62</v>
      </c>
      <c r="AT108" s="47">
        <v>61.7</v>
      </c>
      <c r="AU108" s="47">
        <v>61.3</v>
      </c>
      <c r="AV108" s="47">
        <v>61</v>
      </c>
      <c r="AW108" s="47">
        <v>60.6</v>
      </c>
      <c r="AX108" s="47">
        <v>60.3</v>
      </c>
    </row>
    <row r="109" spans="1:50" ht="12.95" hidden="1" customHeight="1" x14ac:dyDescent="0.2">
      <c r="A109" s="67">
        <v>63</v>
      </c>
      <c r="B109" s="46">
        <v>67.98</v>
      </c>
      <c r="C109" s="46">
        <v>67.66</v>
      </c>
      <c r="D109" s="46">
        <v>67.34</v>
      </c>
      <c r="E109" s="46">
        <v>67.010000000000005</v>
      </c>
      <c r="F109" s="46">
        <v>66.680000000000007</v>
      </c>
      <c r="G109" s="46">
        <v>66.349999999999994</v>
      </c>
      <c r="H109" s="46">
        <v>66.03</v>
      </c>
      <c r="I109" s="46">
        <v>65.69</v>
      </c>
      <c r="J109" s="46">
        <v>65.36</v>
      </c>
      <c r="K109" s="46">
        <v>65.03</v>
      </c>
      <c r="L109" s="46">
        <v>64.690000000000055</v>
      </c>
      <c r="M109" s="46">
        <v>64.360000000000028</v>
      </c>
      <c r="N109" s="46">
        <v>64.02000000000001</v>
      </c>
      <c r="O109" s="46">
        <v>63.68</v>
      </c>
      <c r="P109" s="46">
        <v>63.34</v>
      </c>
      <c r="Q109" s="46">
        <v>63</v>
      </c>
      <c r="R109" s="46">
        <v>62.66</v>
      </c>
      <c r="S109" s="46">
        <v>62.31</v>
      </c>
      <c r="T109" s="46">
        <v>61.97</v>
      </c>
      <c r="U109" s="46">
        <v>61.62</v>
      </c>
      <c r="V109" s="73">
        <v>61.27</v>
      </c>
      <c r="X109" s="4" t="s">
        <v>34</v>
      </c>
      <c r="Y109" s="4" t="e">
        <v>#N/A</v>
      </c>
      <c r="Z109" s="4" t="s">
        <v>34</v>
      </c>
      <c r="AA109" s="4" t="e">
        <v>#N/A</v>
      </c>
      <c r="AC109" s="29">
        <v>63</v>
      </c>
      <c r="AD109" s="47">
        <v>68</v>
      </c>
      <c r="AE109" s="47">
        <v>67.7</v>
      </c>
      <c r="AF109" s="47">
        <v>67.3</v>
      </c>
      <c r="AG109" s="47">
        <v>67</v>
      </c>
      <c r="AH109" s="47">
        <v>66.7</v>
      </c>
      <c r="AI109" s="47">
        <v>66.400000000000006</v>
      </c>
      <c r="AJ109" s="47">
        <v>66</v>
      </c>
      <c r="AK109" s="47">
        <v>65.7</v>
      </c>
      <c r="AL109" s="47">
        <v>65.400000000000006</v>
      </c>
      <c r="AM109" s="47">
        <v>65</v>
      </c>
      <c r="AN109" s="47">
        <v>64.7</v>
      </c>
      <c r="AO109" s="47">
        <v>64.400000000000006</v>
      </c>
      <c r="AP109" s="47">
        <v>64</v>
      </c>
      <c r="AQ109" s="47">
        <v>63.7</v>
      </c>
      <c r="AR109" s="47">
        <v>63.3</v>
      </c>
      <c r="AS109" s="47">
        <v>63</v>
      </c>
      <c r="AT109" s="47">
        <v>62.7</v>
      </c>
      <c r="AU109" s="47">
        <v>62.3</v>
      </c>
      <c r="AV109" s="47">
        <v>62</v>
      </c>
      <c r="AW109" s="47">
        <v>61.6</v>
      </c>
      <c r="AX109" s="47">
        <v>61.3</v>
      </c>
    </row>
    <row r="110" spans="1:50" ht="12.95" hidden="1" customHeight="1" x14ac:dyDescent="0.2">
      <c r="A110" s="67">
        <v>64</v>
      </c>
      <c r="B110" s="46">
        <v>68.95</v>
      </c>
      <c r="C110" s="46">
        <v>68.63</v>
      </c>
      <c r="D110" s="46">
        <v>68.31</v>
      </c>
      <c r="E110" s="46">
        <v>67.98</v>
      </c>
      <c r="F110" s="46">
        <v>67.66</v>
      </c>
      <c r="G110" s="46">
        <v>67.33</v>
      </c>
      <c r="H110" s="46">
        <v>67.010000000000005</v>
      </c>
      <c r="I110" s="46">
        <v>66.679999999999993</v>
      </c>
      <c r="J110" s="46">
        <v>66.349999999999994</v>
      </c>
      <c r="K110" s="46">
        <v>66.02</v>
      </c>
      <c r="L110" s="46">
        <v>65.680000000000049</v>
      </c>
      <c r="M110" s="46">
        <v>65.350000000000023</v>
      </c>
      <c r="N110" s="46">
        <v>65.010000000000005</v>
      </c>
      <c r="O110" s="46">
        <v>64.680000000000007</v>
      </c>
      <c r="P110" s="46">
        <v>64.34</v>
      </c>
      <c r="Q110" s="46">
        <v>64</v>
      </c>
      <c r="R110" s="46">
        <v>63.66</v>
      </c>
      <c r="S110" s="46">
        <v>63.319999999999993</v>
      </c>
      <c r="T110" s="46">
        <v>62.97</v>
      </c>
      <c r="U110" s="46">
        <v>62.629999999999995</v>
      </c>
      <c r="V110" s="73">
        <v>62.28</v>
      </c>
      <c r="X110" s="4" t="s">
        <v>35</v>
      </c>
      <c r="Y110" s="4" t="e">
        <v>#N/A</v>
      </c>
      <c r="Z110" s="4" t="s">
        <v>35</v>
      </c>
      <c r="AA110" s="4" t="e">
        <v>#N/A</v>
      </c>
      <c r="AC110" s="29">
        <v>64</v>
      </c>
      <c r="AD110" s="47">
        <v>69</v>
      </c>
      <c r="AE110" s="47">
        <v>68.599999999999994</v>
      </c>
      <c r="AF110" s="47">
        <v>68.3</v>
      </c>
      <c r="AG110" s="47">
        <v>68</v>
      </c>
      <c r="AH110" s="47">
        <v>67.7</v>
      </c>
      <c r="AI110" s="47">
        <v>67.3</v>
      </c>
      <c r="AJ110" s="47">
        <v>67</v>
      </c>
      <c r="AK110" s="47">
        <v>66.7</v>
      </c>
      <c r="AL110" s="47">
        <v>66.400000000000006</v>
      </c>
      <c r="AM110" s="47">
        <v>66</v>
      </c>
      <c r="AN110" s="47">
        <v>65.7</v>
      </c>
      <c r="AO110" s="47">
        <v>65.400000000000006</v>
      </c>
      <c r="AP110" s="47">
        <v>65</v>
      </c>
      <c r="AQ110" s="47">
        <v>64.7</v>
      </c>
      <c r="AR110" s="47">
        <v>64.3</v>
      </c>
      <c r="AS110" s="47">
        <v>64</v>
      </c>
      <c r="AT110" s="47">
        <v>63.7</v>
      </c>
      <c r="AU110" s="47">
        <v>63.3</v>
      </c>
      <c r="AV110" s="47">
        <v>63</v>
      </c>
      <c r="AW110" s="47">
        <v>62.6</v>
      </c>
      <c r="AX110" s="47">
        <v>62.3</v>
      </c>
    </row>
    <row r="111" spans="1:50" ht="12.95" hidden="1" customHeight="1" x14ac:dyDescent="0.2">
      <c r="A111" s="67">
        <v>65</v>
      </c>
      <c r="B111" s="46">
        <v>69.91</v>
      </c>
      <c r="C111" s="46">
        <v>69.599999999999994</v>
      </c>
      <c r="D111" s="46">
        <v>69.28</v>
      </c>
      <c r="E111" s="46">
        <v>68.960000000000008</v>
      </c>
      <c r="F111" s="46">
        <v>68.63</v>
      </c>
      <c r="G111" s="46">
        <v>68.31</v>
      </c>
      <c r="H111" s="46">
        <v>67.97999999999999</v>
      </c>
      <c r="I111" s="46">
        <v>67.66</v>
      </c>
      <c r="J111" s="46">
        <v>67.33</v>
      </c>
      <c r="K111" s="46">
        <v>67</v>
      </c>
      <c r="L111" s="46">
        <v>66.670000000000044</v>
      </c>
      <c r="M111" s="46">
        <v>66.340000000000018</v>
      </c>
      <c r="N111" s="46">
        <v>66.010000000000005</v>
      </c>
      <c r="O111" s="46">
        <v>65.67</v>
      </c>
      <c r="P111" s="46">
        <v>65.34</v>
      </c>
      <c r="Q111" s="46">
        <v>65</v>
      </c>
      <c r="R111" s="46">
        <v>64.66</v>
      </c>
      <c r="S111" s="46">
        <v>64.319999999999993</v>
      </c>
      <c r="T111" s="46">
        <v>63.98</v>
      </c>
      <c r="U111" s="46">
        <v>63.639999999999993</v>
      </c>
      <c r="V111" s="73">
        <v>63.29</v>
      </c>
      <c r="AC111" s="29">
        <v>65</v>
      </c>
      <c r="AD111" s="47">
        <v>69.900000000000006</v>
      </c>
      <c r="AE111" s="47">
        <v>69.599999999999994</v>
      </c>
      <c r="AF111" s="47">
        <v>69.3</v>
      </c>
      <c r="AG111" s="47">
        <v>69</v>
      </c>
      <c r="AH111" s="47">
        <v>68.599999999999994</v>
      </c>
      <c r="AI111" s="47">
        <v>68.3</v>
      </c>
      <c r="AJ111" s="47">
        <v>68</v>
      </c>
      <c r="AK111" s="47">
        <v>67.7</v>
      </c>
      <c r="AL111" s="47">
        <v>67.3</v>
      </c>
      <c r="AM111" s="47">
        <v>67</v>
      </c>
      <c r="AN111" s="47">
        <v>66.7</v>
      </c>
      <c r="AO111" s="47">
        <v>66.3</v>
      </c>
      <c r="AP111" s="47">
        <v>66</v>
      </c>
      <c r="AQ111" s="47">
        <v>65.7</v>
      </c>
      <c r="AR111" s="47">
        <v>65.3</v>
      </c>
      <c r="AS111" s="47">
        <v>65</v>
      </c>
      <c r="AT111" s="47">
        <v>64.7</v>
      </c>
      <c r="AU111" s="47">
        <v>64.3</v>
      </c>
      <c r="AV111" s="47">
        <v>64</v>
      </c>
      <c r="AW111" s="47">
        <v>63.6</v>
      </c>
      <c r="AX111" s="47">
        <v>63.3</v>
      </c>
    </row>
    <row r="112" spans="1:50" ht="12.95" hidden="1" customHeight="1" x14ac:dyDescent="0.2">
      <c r="A112" s="67">
        <v>66</v>
      </c>
      <c r="B112" s="46">
        <v>70.88</v>
      </c>
      <c r="C112" s="46">
        <v>70.56</v>
      </c>
      <c r="D112" s="46">
        <v>70.25</v>
      </c>
      <c r="E112" s="46">
        <v>69.930000000000007</v>
      </c>
      <c r="F112" s="46">
        <v>69.61</v>
      </c>
      <c r="G112" s="46">
        <v>69.290000000000006</v>
      </c>
      <c r="H112" s="46">
        <v>68.959999999999994</v>
      </c>
      <c r="I112" s="46">
        <v>68.64</v>
      </c>
      <c r="J112" s="46">
        <v>68.31</v>
      </c>
      <c r="K112" s="46">
        <v>67.989999999999995</v>
      </c>
      <c r="L112" s="46">
        <v>67.660000000000039</v>
      </c>
      <c r="M112" s="46">
        <v>67.330000000000013</v>
      </c>
      <c r="N112" s="46">
        <v>67</v>
      </c>
      <c r="O112" s="46">
        <v>66.67</v>
      </c>
      <c r="P112" s="46">
        <v>66.33</v>
      </c>
      <c r="Q112" s="46">
        <v>66</v>
      </c>
      <c r="R112" s="46">
        <v>65.66</v>
      </c>
      <c r="S112" s="46">
        <v>65.33</v>
      </c>
      <c r="T112" s="46">
        <v>64.989999999999995</v>
      </c>
      <c r="U112" s="46">
        <v>64.649999999999991</v>
      </c>
      <c r="V112" s="73">
        <v>64.3</v>
      </c>
      <c r="AC112" s="29">
        <v>66</v>
      </c>
      <c r="AD112" s="47">
        <v>70.900000000000006</v>
      </c>
      <c r="AE112" s="47">
        <v>70.599999999999994</v>
      </c>
      <c r="AF112" s="47">
        <v>70.3</v>
      </c>
      <c r="AG112" s="47">
        <v>69.900000000000006</v>
      </c>
      <c r="AH112" s="47">
        <v>69.599999999999994</v>
      </c>
      <c r="AI112" s="47">
        <v>69.3</v>
      </c>
      <c r="AJ112" s="47">
        <v>69</v>
      </c>
      <c r="AK112" s="47">
        <v>68.599999999999994</v>
      </c>
      <c r="AL112" s="47">
        <v>68.3</v>
      </c>
      <c r="AM112" s="47">
        <v>68</v>
      </c>
      <c r="AN112" s="47">
        <v>67.7</v>
      </c>
      <c r="AO112" s="47">
        <v>67.3</v>
      </c>
      <c r="AP112" s="47">
        <v>67</v>
      </c>
      <c r="AQ112" s="47">
        <v>66.7</v>
      </c>
      <c r="AR112" s="47">
        <v>66.3</v>
      </c>
      <c r="AS112" s="47">
        <v>66</v>
      </c>
      <c r="AT112" s="47">
        <v>65.7</v>
      </c>
      <c r="AU112" s="47">
        <v>65.3</v>
      </c>
      <c r="AV112" s="47">
        <v>65</v>
      </c>
      <c r="AW112" s="47">
        <v>64.7</v>
      </c>
      <c r="AX112" s="47">
        <v>64.3</v>
      </c>
    </row>
    <row r="113" spans="1:50" ht="12.95" hidden="1" customHeight="1" x14ac:dyDescent="0.2">
      <c r="A113" s="67">
        <v>67</v>
      </c>
      <c r="B113" s="46">
        <v>71.850000000000009</v>
      </c>
      <c r="C113" s="46">
        <v>71.53</v>
      </c>
      <c r="D113" s="46">
        <v>71.22</v>
      </c>
      <c r="E113" s="46">
        <v>70.900000000000006</v>
      </c>
      <c r="F113" s="46">
        <v>70.58</v>
      </c>
      <c r="G113" s="46">
        <v>70.259999999999991</v>
      </c>
      <c r="H113" s="46">
        <v>69.94</v>
      </c>
      <c r="I113" s="46">
        <v>69.62</v>
      </c>
      <c r="J113" s="46">
        <v>69.300000000000011</v>
      </c>
      <c r="K113" s="46">
        <v>68.970000000000027</v>
      </c>
      <c r="L113" s="46">
        <v>68.650000000000034</v>
      </c>
      <c r="M113" s="46">
        <v>68.320000000000007</v>
      </c>
      <c r="N113" s="46">
        <v>67.989999999999995</v>
      </c>
      <c r="O113" s="46">
        <v>67.66</v>
      </c>
      <c r="P113" s="46">
        <v>67.33</v>
      </c>
      <c r="Q113" s="46">
        <v>67</v>
      </c>
      <c r="R113" s="46">
        <v>66.67</v>
      </c>
      <c r="S113" s="46">
        <v>66.33</v>
      </c>
      <c r="T113" s="46">
        <v>65.989999999999995</v>
      </c>
      <c r="U113" s="46">
        <v>65.66</v>
      </c>
      <c r="V113" s="73">
        <v>65.319999999999993</v>
      </c>
      <c r="AC113" s="29">
        <v>67</v>
      </c>
      <c r="AD113" s="47">
        <v>71.900000000000006</v>
      </c>
      <c r="AE113" s="47">
        <v>71.5</v>
      </c>
      <c r="AF113" s="47">
        <v>71.2</v>
      </c>
      <c r="AG113" s="47">
        <v>70.900000000000006</v>
      </c>
      <c r="AH113" s="47">
        <v>70.599999999999994</v>
      </c>
      <c r="AI113" s="47">
        <v>70.3</v>
      </c>
      <c r="AJ113" s="47">
        <v>69.900000000000006</v>
      </c>
      <c r="AK113" s="47">
        <v>69.599999999999994</v>
      </c>
      <c r="AL113" s="47">
        <v>69.3</v>
      </c>
      <c r="AM113" s="47">
        <v>69</v>
      </c>
      <c r="AN113" s="47">
        <v>68.7</v>
      </c>
      <c r="AO113" s="47">
        <v>68.3</v>
      </c>
      <c r="AP113" s="47">
        <v>68</v>
      </c>
      <c r="AQ113" s="47">
        <v>67.7</v>
      </c>
      <c r="AR113" s="47">
        <v>67.3</v>
      </c>
      <c r="AS113" s="47">
        <v>67</v>
      </c>
      <c r="AT113" s="47">
        <v>66.7</v>
      </c>
      <c r="AU113" s="47">
        <v>66.3</v>
      </c>
      <c r="AV113" s="47">
        <v>66</v>
      </c>
      <c r="AW113" s="47">
        <v>65.7</v>
      </c>
      <c r="AX113" s="47">
        <v>65.3</v>
      </c>
    </row>
    <row r="114" spans="1:50" ht="12.95" hidden="1" customHeight="1" x14ac:dyDescent="0.2">
      <c r="A114" s="67">
        <v>68</v>
      </c>
      <c r="B114" s="46">
        <v>72.81</v>
      </c>
      <c r="C114" s="46">
        <v>72.5</v>
      </c>
      <c r="D114" s="46">
        <v>72.180000000000007</v>
      </c>
      <c r="E114" s="46">
        <v>71.87</v>
      </c>
      <c r="F114" s="46">
        <v>71.56</v>
      </c>
      <c r="G114" s="46">
        <v>71.239999999999995</v>
      </c>
      <c r="H114" s="46">
        <v>70.92</v>
      </c>
      <c r="I114" s="46">
        <v>70.600000000000009</v>
      </c>
      <c r="J114" s="46">
        <v>70.280000000000015</v>
      </c>
      <c r="K114" s="46">
        <v>69.960000000000022</v>
      </c>
      <c r="L114" s="46">
        <v>69.640000000000029</v>
      </c>
      <c r="M114" s="46">
        <v>69.31</v>
      </c>
      <c r="N114" s="46">
        <v>68.990000000000009</v>
      </c>
      <c r="O114" s="46">
        <v>68.66</v>
      </c>
      <c r="P114" s="46">
        <v>68.33</v>
      </c>
      <c r="Q114" s="46">
        <v>68</v>
      </c>
      <c r="R114" s="46">
        <v>67.67</v>
      </c>
      <c r="S114" s="46">
        <v>67.34</v>
      </c>
      <c r="T114" s="46">
        <v>67</v>
      </c>
      <c r="U114" s="46">
        <v>66.67</v>
      </c>
      <c r="V114" s="73">
        <v>66.33</v>
      </c>
      <c r="AC114" s="29">
        <v>68</v>
      </c>
      <c r="AD114" s="47">
        <v>72.8</v>
      </c>
      <c r="AE114" s="47">
        <v>72.5</v>
      </c>
      <c r="AF114" s="47">
        <v>72.2</v>
      </c>
      <c r="AG114" s="47">
        <v>71.900000000000006</v>
      </c>
      <c r="AH114" s="47">
        <v>71.599999999999994</v>
      </c>
      <c r="AI114" s="47">
        <v>71.2</v>
      </c>
      <c r="AJ114" s="47">
        <v>70.900000000000006</v>
      </c>
      <c r="AK114" s="47">
        <v>70.599999999999994</v>
      </c>
      <c r="AL114" s="47">
        <v>70.3</v>
      </c>
      <c r="AM114" s="47">
        <v>70</v>
      </c>
      <c r="AN114" s="47">
        <v>69.599999999999994</v>
      </c>
      <c r="AO114" s="47">
        <v>69.3</v>
      </c>
      <c r="AP114" s="47">
        <v>69</v>
      </c>
      <c r="AQ114" s="47">
        <v>68.7</v>
      </c>
      <c r="AR114" s="47">
        <v>68.3</v>
      </c>
      <c r="AS114" s="47">
        <v>68</v>
      </c>
      <c r="AT114" s="47">
        <v>67.7</v>
      </c>
      <c r="AU114" s="47">
        <v>67.3</v>
      </c>
      <c r="AV114" s="47">
        <v>67</v>
      </c>
      <c r="AW114" s="47">
        <v>66.7</v>
      </c>
      <c r="AX114" s="47">
        <v>66.3</v>
      </c>
    </row>
    <row r="115" spans="1:50" ht="12.95" hidden="1" customHeight="1" x14ac:dyDescent="0.2">
      <c r="A115" s="67">
        <v>69</v>
      </c>
      <c r="B115" s="46">
        <v>73.77</v>
      </c>
      <c r="C115" s="46">
        <v>73.459999999999994</v>
      </c>
      <c r="D115" s="46">
        <v>73.149999999999991</v>
      </c>
      <c r="E115" s="46">
        <v>72.839999999999989</v>
      </c>
      <c r="F115" s="46">
        <v>72.529999999999987</v>
      </c>
      <c r="G115" s="46">
        <v>72.219999999999985</v>
      </c>
      <c r="H115" s="46">
        <v>71.900000000000006</v>
      </c>
      <c r="I115" s="46">
        <v>71.580000000000013</v>
      </c>
      <c r="J115" s="46">
        <v>71.260000000000019</v>
      </c>
      <c r="K115" s="46">
        <v>70.95</v>
      </c>
      <c r="L115" s="46">
        <v>70.62</v>
      </c>
      <c r="M115" s="46">
        <v>70.300000000000011</v>
      </c>
      <c r="N115" s="46">
        <v>69.980000000000018</v>
      </c>
      <c r="O115" s="46">
        <v>69.650000000000006</v>
      </c>
      <c r="P115" s="46">
        <v>69.330000000000013</v>
      </c>
      <c r="Q115" s="46">
        <v>69</v>
      </c>
      <c r="R115" s="46">
        <v>68.67</v>
      </c>
      <c r="S115" s="46">
        <v>68.34</v>
      </c>
      <c r="T115" s="46">
        <v>68.010000000000005</v>
      </c>
      <c r="U115" s="46">
        <v>67.680000000000007</v>
      </c>
      <c r="V115" s="73">
        <v>67.34</v>
      </c>
      <c r="AC115" s="29">
        <v>69</v>
      </c>
      <c r="AD115" s="47">
        <v>73.8</v>
      </c>
      <c r="AE115" s="47">
        <v>73.5</v>
      </c>
      <c r="AF115" s="47">
        <v>73.2</v>
      </c>
      <c r="AG115" s="47">
        <v>72.8</v>
      </c>
      <c r="AH115" s="47">
        <v>72.5</v>
      </c>
      <c r="AI115" s="47">
        <v>72.2</v>
      </c>
      <c r="AJ115" s="47">
        <v>71.900000000000006</v>
      </c>
      <c r="AK115" s="47">
        <v>71.599999999999994</v>
      </c>
      <c r="AL115" s="47">
        <v>71.3</v>
      </c>
      <c r="AM115" s="47">
        <v>71</v>
      </c>
      <c r="AN115" s="47">
        <v>70.599999999999994</v>
      </c>
      <c r="AO115" s="47">
        <v>70.3</v>
      </c>
      <c r="AP115" s="47">
        <v>70</v>
      </c>
      <c r="AQ115" s="47">
        <v>69.7</v>
      </c>
      <c r="AR115" s="47">
        <v>69.3</v>
      </c>
      <c r="AS115" s="47">
        <v>69</v>
      </c>
      <c r="AT115" s="47">
        <v>68.7</v>
      </c>
      <c r="AU115" s="47">
        <v>68.3</v>
      </c>
      <c r="AV115" s="47">
        <v>68</v>
      </c>
      <c r="AW115" s="47">
        <v>67.7</v>
      </c>
      <c r="AX115" s="47">
        <v>67.3</v>
      </c>
    </row>
    <row r="116" spans="1:50" ht="12.95" hidden="1" customHeight="1" x14ac:dyDescent="0.2">
      <c r="A116" s="67">
        <v>70</v>
      </c>
      <c r="B116" s="46">
        <v>74.739999999999995</v>
      </c>
      <c r="C116" s="46">
        <v>74.430000000000007</v>
      </c>
      <c r="D116" s="46">
        <v>74.12</v>
      </c>
      <c r="E116" s="46">
        <v>73.81</v>
      </c>
      <c r="F116" s="46">
        <v>73.5</v>
      </c>
      <c r="G116" s="46">
        <v>73.19</v>
      </c>
      <c r="H116" s="46">
        <v>72.88</v>
      </c>
      <c r="I116" s="46">
        <v>72.56</v>
      </c>
      <c r="J116" s="46">
        <v>72.25</v>
      </c>
      <c r="K116" s="46">
        <v>71.930000000000007</v>
      </c>
      <c r="L116" s="46">
        <v>71.61</v>
      </c>
      <c r="M116" s="46">
        <v>71.290000000000006</v>
      </c>
      <c r="N116" s="46">
        <v>70.970000000000013</v>
      </c>
      <c r="O116" s="46">
        <v>70.65000000000002</v>
      </c>
      <c r="P116" s="46">
        <v>70.330000000000027</v>
      </c>
      <c r="Q116" s="46">
        <v>70</v>
      </c>
      <c r="R116" s="46">
        <v>69.67</v>
      </c>
      <c r="S116" s="46">
        <v>69.34</v>
      </c>
      <c r="T116" s="46">
        <v>69.02000000000001</v>
      </c>
      <c r="U116" s="46">
        <v>68.680000000000007</v>
      </c>
      <c r="V116" s="73">
        <v>68.349999999999994</v>
      </c>
      <c r="AC116" s="29">
        <v>70</v>
      </c>
      <c r="AD116" s="47">
        <v>74.7</v>
      </c>
      <c r="AE116" s="47">
        <v>74.400000000000006</v>
      </c>
      <c r="AF116" s="47">
        <v>74.099999999999994</v>
      </c>
      <c r="AG116" s="47">
        <v>73.8</v>
      </c>
      <c r="AH116" s="47">
        <v>73.5</v>
      </c>
      <c r="AI116" s="47">
        <v>73.2</v>
      </c>
      <c r="AJ116" s="47">
        <v>72.900000000000006</v>
      </c>
      <c r="AK116" s="47">
        <v>72.599999999999994</v>
      </c>
      <c r="AL116" s="47">
        <v>72.3</v>
      </c>
      <c r="AM116" s="47">
        <v>71.900000000000006</v>
      </c>
      <c r="AN116" s="47">
        <v>71.599999999999994</v>
      </c>
      <c r="AO116" s="47">
        <v>71.3</v>
      </c>
      <c r="AP116" s="47">
        <v>71</v>
      </c>
      <c r="AQ116" s="47">
        <v>70.7</v>
      </c>
      <c r="AR116" s="47">
        <v>70.3</v>
      </c>
      <c r="AS116" s="47">
        <v>70</v>
      </c>
      <c r="AT116" s="47">
        <v>69.7</v>
      </c>
      <c r="AU116" s="47">
        <v>69.3</v>
      </c>
      <c r="AV116" s="47">
        <v>69</v>
      </c>
      <c r="AW116" s="47">
        <v>68.7</v>
      </c>
      <c r="AX116" s="47">
        <v>68.400000000000006</v>
      </c>
    </row>
    <row r="117" spans="1:50" ht="12.95" hidden="1" customHeight="1" x14ac:dyDescent="0.2">
      <c r="A117" s="67">
        <v>71</v>
      </c>
      <c r="B117" s="46">
        <v>75.7</v>
      </c>
      <c r="C117" s="46">
        <v>75.400000000000006</v>
      </c>
      <c r="D117" s="46">
        <v>75.09</v>
      </c>
      <c r="E117" s="46">
        <v>74.78</v>
      </c>
      <c r="F117" s="46">
        <v>74.47</v>
      </c>
      <c r="G117" s="46">
        <v>74.17</v>
      </c>
      <c r="H117" s="46">
        <v>73.849999999999994</v>
      </c>
      <c r="I117" s="46">
        <v>73.539999999999992</v>
      </c>
      <c r="J117" s="46">
        <v>73.22999999999999</v>
      </c>
      <c r="K117" s="46">
        <v>72.919999999999987</v>
      </c>
      <c r="L117" s="46">
        <v>72.599999999999994</v>
      </c>
      <c r="M117" s="46">
        <v>72.28</v>
      </c>
      <c r="N117" s="46">
        <v>71.959999999999994</v>
      </c>
      <c r="O117" s="46">
        <v>71.64</v>
      </c>
      <c r="P117" s="46">
        <v>71.319999999999993</v>
      </c>
      <c r="Q117" s="46">
        <v>71</v>
      </c>
      <c r="R117" s="46">
        <v>70.680000000000007</v>
      </c>
      <c r="S117" s="46">
        <v>70.349999999999994</v>
      </c>
      <c r="T117" s="46">
        <v>70.02</v>
      </c>
      <c r="U117" s="46">
        <v>69.69</v>
      </c>
      <c r="V117" s="73">
        <v>69.36</v>
      </c>
      <c r="AC117" s="29">
        <v>71</v>
      </c>
      <c r="AD117" s="47">
        <v>75.7</v>
      </c>
      <c r="AE117" s="47">
        <v>75.400000000000006</v>
      </c>
      <c r="AF117" s="47">
        <v>75.099999999999994</v>
      </c>
      <c r="AG117" s="47">
        <v>74.8</v>
      </c>
      <c r="AH117" s="47">
        <v>74.5</v>
      </c>
      <c r="AI117" s="47">
        <v>74.2</v>
      </c>
      <c r="AJ117" s="47">
        <v>73.900000000000006</v>
      </c>
      <c r="AK117" s="47">
        <v>73.5</v>
      </c>
      <c r="AL117" s="47">
        <v>73.2</v>
      </c>
      <c r="AM117" s="47">
        <v>72.900000000000006</v>
      </c>
      <c r="AN117" s="47">
        <v>72.599999999999994</v>
      </c>
      <c r="AO117" s="47">
        <v>72.3</v>
      </c>
      <c r="AP117" s="47">
        <v>72</v>
      </c>
      <c r="AQ117" s="47">
        <v>71.599999999999994</v>
      </c>
      <c r="AR117" s="47">
        <v>71.3</v>
      </c>
      <c r="AS117" s="47">
        <v>71</v>
      </c>
      <c r="AT117" s="47">
        <v>70.7</v>
      </c>
      <c r="AU117" s="47">
        <v>70.400000000000006</v>
      </c>
      <c r="AV117" s="47">
        <v>70</v>
      </c>
      <c r="AW117" s="47">
        <v>69.7</v>
      </c>
      <c r="AX117" s="47">
        <v>69.400000000000006</v>
      </c>
    </row>
    <row r="118" spans="1:50" ht="12.95" hidden="1" customHeight="1" x14ac:dyDescent="0.2">
      <c r="A118" s="67">
        <v>72</v>
      </c>
      <c r="B118" s="46">
        <v>76.66</v>
      </c>
      <c r="C118" s="46">
        <v>76.36</v>
      </c>
      <c r="D118" s="46">
        <v>76.06</v>
      </c>
      <c r="E118" s="46">
        <v>75.75</v>
      </c>
      <c r="F118" s="46">
        <v>75.45</v>
      </c>
      <c r="G118" s="46">
        <v>75.14</v>
      </c>
      <c r="H118" s="46">
        <v>74.83</v>
      </c>
      <c r="I118" s="46">
        <v>74.52</v>
      </c>
      <c r="J118" s="46">
        <v>74.209999999999994</v>
      </c>
      <c r="K118" s="46">
        <v>73.899999999999991</v>
      </c>
      <c r="L118" s="46">
        <v>73.589999999999989</v>
      </c>
      <c r="M118" s="46">
        <v>73.27</v>
      </c>
      <c r="N118" s="46">
        <v>72.959999999999994</v>
      </c>
      <c r="O118" s="46">
        <v>72.64</v>
      </c>
      <c r="P118" s="46">
        <v>72.319999999999993</v>
      </c>
      <c r="Q118" s="46">
        <v>72</v>
      </c>
      <c r="R118" s="46">
        <v>71.680000000000007</v>
      </c>
      <c r="S118" s="46">
        <v>71.360000000000014</v>
      </c>
      <c r="T118" s="46">
        <v>71.03</v>
      </c>
      <c r="U118" s="46">
        <v>70.710000000000008</v>
      </c>
      <c r="V118" s="73">
        <v>70.38</v>
      </c>
      <c r="AC118" s="29">
        <v>72</v>
      </c>
      <c r="AD118" s="47">
        <v>76.7</v>
      </c>
      <c r="AE118" s="47">
        <v>76.400000000000006</v>
      </c>
      <c r="AF118" s="47">
        <v>76.099999999999994</v>
      </c>
      <c r="AG118" s="47">
        <v>75.8</v>
      </c>
      <c r="AH118" s="47">
        <v>75.5</v>
      </c>
      <c r="AI118" s="47">
        <v>75.099999999999994</v>
      </c>
      <c r="AJ118" s="47">
        <v>74.8</v>
      </c>
      <c r="AK118" s="47">
        <v>74.5</v>
      </c>
      <c r="AL118" s="47">
        <v>74.2</v>
      </c>
      <c r="AM118" s="47">
        <v>73.900000000000006</v>
      </c>
      <c r="AN118" s="47">
        <v>73.599999999999994</v>
      </c>
      <c r="AO118" s="47">
        <v>73.3</v>
      </c>
      <c r="AP118" s="47">
        <v>73</v>
      </c>
      <c r="AQ118" s="47">
        <v>72.599999999999994</v>
      </c>
      <c r="AR118" s="47">
        <v>72.3</v>
      </c>
      <c r="AS118" s="47">
        <v>72</v>
      </c>
      <c r="AT118" s="47">
        <v>71.7</v>
      </c>
      <c r="AU118" s="47">
        <v>71.400000000000006</v>
      </c>
      <c r="AV118" s="47">
        <v>71</v>
      </c>
      <c r="AW118" s="47">
        <v>70.7</v>
      </c>
      <c r="AX118" s="47">
        <v>70.400000000000006</v>
      </c>
    </row>
    <row r="119" spans="1:50" hidden="1" x14ac:dyDescent="0.2">
      <c r="A119" s="67">
        <v>73</v>
      </c>
      <c r="B119" s="46">
        <v>77.62</v>
      </c>
      <c r="C119" s="46">
        <v>77.320000000000007</v>
      </c>
      <c r="D119" s="46">
        <v>77.02000000000001</v>
      </c>
      <c r="E119" s="46">
        <v>76.720000000000013</v>
      </c>
      <c r="F119" s="46">
        <v>76.420000000000016</v>
      </c>
      <c r="G119" s="46">
        <v>76.11</v>
      </c>
      <c r="H119" s="46">
        <v>75.81</v>
      </c>
      <c r="I119" s="46">
        <v>75.5</v>
      </c>
      <c r="J119" s="46">
        <v>75.19</v>
      </c>
      <c r="K119" s="46">
        <v>74.89</v>
      </c>
      <c r="L119" s="46">
        <v>74.570000000000007</v>
      </c>
      <c r="M119" s="46">
        <v>74.260000000000005</v>
      </c>
      <c r="N119" s="46">
        <v>73.95</v>
      </c>
      <c r="O119" s="46">
        <v>73.63</v>
      </c>
      <c r="P119" s="46">
        <v>73.319999999999993</v>
      </c>
      <c r="Q119" s="46">
        <v>73</v>
      </c>
      <c r="R119" s="46">
        <v>72.680000000000007</v>
      </c>
      <c r="S119" s="46">
        <v>72.360000000000014</v>
      </c>
      <c r="T119" s="46">
        <v>72.04000000000002</v>
      </c>
      <c r="U119" s="46">
        <v>71.720000000000027</v>
      </c>
      <c r="V119" s="73">
        <v>71.39</v>
      </c>
      <c r="AC119" s="29">
        <v>73</v>
      </c>
      <c r="AD119" s="47">
        <v>77.599999999999994</v>
      </c>
      <c r="AE119" s="47">
        <v>77.3</v>
      </c>
      <c r="AF119" s="47">
        <v>77</v>
      </c>
      <c r="AG119" s="47">
        <v>76.7</v>
      </c>
      <c r="AH119" s="47">
        <v>76.400000000000006</v>
      </c>
      <c r="AI119" s="47">
        <v>76.099999999999994</v>
      </c>
      <c r="AJ119" s="47">
        <v>75.8</v>
      </c>
      <c r="AK119" s="47">
        <v>75.5</v>
      </c>
      <c r="AL119" s="47">
        <v>75.2</v>
      </c>
      <c r="AM119" s="47">
        <v>74.900000000000006</v>
      </c>
      <c r="AN119" s="47">
        <v>74.599999999999994</v>
      </c>
      <c r="AO119" s="47">
        <v>74.3</v>
      </c>
      <c r="AP119" s="47">
        <v>74</v>
      </c>
      <c r="AQ119" s="47">
        <v>73.599999999999994</v>
      </c>
      <c r="AR119" s="47">
        <v>73.3</v>
      </c>
      <c r="AS119" s="47">
        <v>73</v>
      </c>
      <c r="AT119" s="47">
        <v>72.7</v>
      </c>
      <c r="AU119" s="47">
        <v>72.400000000000006</v>
      </c>
      <c r="AV119" s="47">
        <v>72</v>
      </c>
      <c r="AW119" s="47">
        <v>71.7</v>
      </c>
      <c r="AX119" s="47">
        <v>71.400000000000006</v>
      </c>
    </row>
    <row r="120" spans="1:50" hidden="1" x14ac:dyDescent="0.2">
      <c r="A120" s="67">
        <v>74</v>
      </c>
      <c r="B120" s="46">
        <v>78.58</v>
      </c>
      <c r="C120" s="46">
        <v>78.289999999999992</v>
      </c>
      <c r="D120" s="46">
        <v>77.989999999999995</v>
      </c>
      <c r="E120" s="46">
        <v>77.69</v>
      </c>
      <c r="F120" s="46">
        <v>77.39</v>
      </c>
      <c r="G120" s="46">
        <v>77.09</v>
      </c>
      <c r="H120" s="46">
        <v>76.790000000000006</v>
      </c>
      <c r="I120" s="46">
        <v>76.48</v>
      </c>
      <c r="J120" s="46">
        <v>76.180000000000007</v>
      </c>
      <c r="K120" s="46">
        <v>75.87</v>
      </c>
      <c r="L120" s="46">
        <v>75.56</v>
      </c>
      <c r="M120" s="46">
        <v>75.25</v>
      </c>
      <c r="N120" s="46">
        <v>74.94</v>
      </c>
      <c r="O120" s="46">
        <v>74.63</v>
      </c>
      <c r="P120" s="46">
        <v>74.31</v>
      </c>
      <c r="Q120" s="46">
        <v>74</v>
      </c>
      <c r="R120" s="46">
        <v>73.680000000000007</v>
      </c>
      <c r="S120" s="46">
        <v>73.37</v>
      </c>
      <c r="T120" s="46">
        <v>73.050000000000011</v>
      </c>
      <c r="U120" s="46">
        <v>72.730000000000018</v>
      </c>
      <c r="V120" s="73">
        <v>72.400000000000006</v>
      </c>
      <c r="AC120" s="29">
        <v>74</v>
      </c>
      <c r="AD120" s="47">
        <v>78.599999999999994</v>
      </c>
      <c r="AE120" s="47">
        <v>78.3</v>
      </c>
      <c r="AF120" s="47">
        <v>78</v>
      </c>
      <c r="AG120" s="47">
        <v>77.7</v>
      </c>
      <c r="AH120" s="47">
        <v>77.400000000000006</v>
      </c>
      <c r="AI120" s="47">
        <v>77.099999999999994</v>
      </c>
      <c r="AJ120" s="47">
        <v>76.8</v>
      </c>
      <c r="AK120" s="47">
        <v>76.5</v>
      </c>
      <c r="AL120" s="47">
        <v>76.2</v>
      </c>
      <c r="AM120" s="47">
        <v>75.900000000000006</v>
      </c>
      <c r="AN120" s="47">
        <v>75.599999999999994</v>
      </c>
      <c r="AO120" s="47">
        <v>75.3</v>
      </c>
      <c r="AP120" s="47">
        <v>74.900000000000006</v>
      </c>
      <c r="AQ120" s="47">
        <v>74.599999999999994</v>
      </c>
      <c r="AR120" s="47">
        <v>74.3</v>
      </c>
      <c r="AS120" s="47">
        <v>74</v>
      </c>
      <c r="AT120" s="47">
        <v>73.7</v>
      </c>
      <c r="AU120" s="47">
        <v>73.400000000000006</v>
      </c>
      <c r="AV120" s="47">
        <v>73.099999999999994</v>
      </c>
      <c r="AW120" s="47">
        <v>72.7</v>
      </c>
      <c r="AX120" s="47">
        <v>72.400000000000006</v>
      </c>
    </row>
    <row r="121" spans="1:50" hidden="1" x14ac:dyDescent="0.2">
      <c r="A121" s="62"/>
      <c r="B121" s="35">
        <v>5</v>
      </c>
      <c r="C121" s="35">
        <v>6</v>
      </c>
      <c r="D121" s="35">
        <v>7</v>
      </c>
      <c r="E121" s="35">
        <v>8</v>
      </c>
      <c r="F121" s="35">
        <v>9</v>
      </c>
      <c r="G121" s="35">
        <v>10</v>
      </c>
      <c r="H121" s="35">
        <v>11</v>
      </c>
      <c r="I121" s="35">
        <v>12</v>
      </c>
      <c r="J121" s="35">
        <v>13</v>
      </c>
      <c r="K121" s="35">
        <v>14</v>
      </c>
      <c r="L121" s="35">
        <v>15</v>
      </c>
      <c r="M121" s="35">
        <v>16</v>
      </c>
      <c r="N121" s="35">
        <v>17</v>
      </c>
      <c r="O121" s="35">
        <v>18</v>
      </c>
      <c r="P121" s="35">
        <v>19</v>
      </c>
      <c r="Q121" s="35">
        <v>20</v>
      </c>
      <c r="R121" s="35">
        <v>21</v>
      </c>
      <c r="S121" s="35">
        <v>22</v>
      </c>
      <c r="T121" s="35">
        <v>23</v>
      </c>
      <c r="U121" s="35">
        <v>24</v>
      </c>
      <c r="V121" s="66">
        <v>25</v>
      </c>
    </row>
    <row r="122" spans="1:50" ht="12.75" hidden="1" customHeight="1" x14ac:dyDescent="0.2">
      <c r="A122" s="62"/>
      <c r="B122" s="48">
        <f>VLOOKUP(B128,A81:V120,2,TRUE)</f>
        <v>54.5</v>
      </c>
      <c r="C122" s="48">
        <f>VLOOKUP(B128,A81:V120,3,TRUE)</f>
        <v>54.14</v>
      </c>
      <c r="D122" s="48">
        <f>VLOOKUP(B128,A81:V120,4,TRUE)</f>
        <v>53.78</v>
      </c>
      <c r="E122" s="48">
        <f>VLOOKUP(B128,A81:V120,5,TRUE)</f>
        <v>53.42</v>
      </c>
      <c r="F122" s="48">
        <f>VLOOKUP(B128,A81:V120,6,TRUE)</f>
        <v>53.06</v>
      </c>
      <c r="G122" s="48">
        <f>VLOOKUP(B128,A81:V120,7,TRUE)</f>
        <v>52.7</v>
      </c>
      <c r="H122" s="48">
        <f>VLOOKUP(B128,A81:V120,8,TRUE)</f>
        <v>52.330000000000005</v>
      </c>
      <c r="I122" s="48">
        <f>VLOOKUP(B128,A81:V120,9,TRUE)</f>
        <v>51.970000000000006</v>
      </c>
      <c r="J122" s="48">
        <f>VLOOKUP(B128,A81:V120,10,TRUE)</f>
        <v>51.600000000000009</v>
      </c>
      <c r="K122" s="48">
        <f>VLOOKUP(B128,A81:V120,11,TRUE)</f>
        <v>51.23</v>
      </c>
      <c r="L122" s="48">
        <f>VLOOKUP(B128,A81:V120,12,TRUE)</f>
        <v>50.86</v>
      </c>
      <c r="M122" s="48">
        <f>VLOOKUP(B128,A81:V120,13,TRUE)</f>
        <v>50.489999999999981</v>
      </c>
      <c r="N122" s="48">
        <f>VLOOKUP(B128,A81:V120,14,TRUE)</f>
        <v>50.12</v>
      </c>
      <c r="O122" s="48">
        <f>VLOOKUP(B128,A81:V120,15,TRUE)</f>
        <v>49.75</v>
      </c>
      <c r="P122" s="48">
        <f>VLOOKUP(B128,A81:V120,16,TRUE)</f>
        <v>49.37</v>
      </c>
      <c r="Q122" s="48">
        <f>VLOOKUP(B128,A81:V120,17,TRUE)</f>
        <v>49</v>
      </c>
      <c r="R122" s="48">
        <f>VLOOKUP(B128,A81:V120,18,TRUE)</f>
        <v>48.62</v>
      </c>
      <c r="S122" s="48">
        <f>VLOOKUP(B128,A81:V120,19,TRUE)</f>
        <v>48.25</v>
      </c>
      <c r="T122" s="48">
        <f>VLOOKUP(B128,A81:V120,20,TRUE)</f>
        <v>47.87</v>
      </c>
      <c r="U122" s="48">
        <f>VLOOKUP(B128,A81:V120,21,TRUE)</f>
        <v>47.490000000000016</v>
      </c>
      <c r="V122" s="74">
        <f>VLOOKUP(B128,A81:V120,22,TRUE)</f>
        <v>47.110000000000007</v>
      </c>
      <c r="AC122" s="107" t="s">
        <v>1</v>
      </c>
      <c r="AD122" s="110" t="s">
        <v>2</v>
      </c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</row>
    <row r="123" spans="1:50" hidden="1" x14ac:dyDescent="0.2">
      <c r="A123" s="62"/>
      <c r="B123" s="49"/>
      <c r="C123" s="49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74"/>
      <c r="AC123" s="108"/>
      <c r="AD123" s="112" t="s">
        <v>3</v>
      </c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</row>
    <row r="124" spans="1:50" hidden="1" x14ac:dyDescent="0.2">
      <c r="A124" s="62"/>
      <c r="B124" s="48">
        <f>B122+B129</f>
        <v>54.5</v>
      </c>
      <c r="C124" s="48">
        <f>C122+B129</f>
        <v>54.14</v>
      </c>
      <c r="D124" s="48">
        <f>D122+B129</f>
        <v>53.78</v>
      </c>
      <c r="E124" s="48">
        <f>E122+B129</f>
        <v>53.42</v>
      </c>
      <c r="F124" s="48">
        <f>F122+B129</f>
        <v>53.06</v>
      </c>
      <c r="G124" s="48">
        <f>G122+B129</f>
        <v>52.7</v>
      </c>
      <c r="H124" s="48">
        <f>H122+B129</f>
        <v>52.330000000000005</v>
      </c>
      <c r="I124" s="48">
        <f>I122+B129</f>
        <v>51.970000000000006</v>
      </c>
      <c r="J124" s="48">
        <f>J122+B129</f>
        <v>51.600000000000009</v>
      </c>
      <c r="K124" s="48">
        <f>K122+B129</f>
        <v>51.23</v>
      </c>
      <c r="L124" s="48">
        <f>L122+B129</f>
        <v>50.86</v>
      </c>
      <c r="M124" s="48">
        <f>M122+B129</f>
        <v>50.489999999999981</v>
      </c>
      <c r="N124" s="48">
        <f>N122+B129</f>
        <v>50.12</v>
      </c>
      <c r="O124" s="48">
        <f>O122+B129</f>
        <v>49.75</v>
      </c>
      <c r="P124" s="48">
        <f>P122+B129</f>
        <v>49.37</v>
      </c>
      <c r="Q124" s="48">
        <f>Q122+B129</f>
        <v>49</v>
      </c>
      <c r="R124" s="48">
        <f>R122+B129</f>
        <v>48.62</v>
      </c>
      <c r="S124" s="48">
        <f>S122+B129</f>
        <v>48.25</v>
      </c>
      <c r="T124" s="48">
        <f>T122+B129</f>
        <v>47.87</v>
      </c>
      <c r="U124" s="48">
        <f>U122+B129</f>
        <v>47.490000000000016</v>
      </c>
      <c r="V124" s="74">
        <f>V122+B129</f>
        <v>47.110000000000007</v>
      </c>
      <c r="AC124" s="109"/>
      <c r="AD124" s="45">
        <v>5</v>
      </c>
      <c r="AE124" s="45">
        <v>6</v>
      </c>
      <c r="AF124" s="45">
        <v>7</v>
      </c>
      <c r="AG124" s="45">
        <v>8</v>
      </c>
      <c r="AH124" s="45">
        <v>9</v>
      </c>
      <c r="AI124" s="45">
        <v>10</v>
      </c>
      <c r="AJ124" s="45">
        <v>11</v>
      </c>
      <c r="AK124" s="45">
        <v>12</v>
      </c>
      <c r="AL124" s="45">
        <v>13</v>
      </c>
      <c r="AM124" s="45">
        <v>14</v>
      </c>
      <c r="AN124" s="45">
        <v>15</v>
      </c>
      <c r="AO124" s="45">
        <v>16</v>
      </c>
      <c r="AP124" s="45">
        <v>17</v>
      </c>
      <c r="AQ124" s="45">
        <v>18</v>
      </c>
      <c r="AR124" s="45">
        <v>19</v>
      </c>
      <c r="AS124" s="45">
        <v>20</v>
      </c>
      <c r="AT124" s="45">
        <v>21</v>
      </c>
      <c r="AU124" s="45">
        <v>22</v>
      </c>
      <c r="AV124" s="45">
        <v>23</v>
      </c>
      <c r="AW124" s="45">
        <v>24</v>
      </c>
      <c r="AX124" s="45">
        <v>25</v>
      </c>
    </row>
    <row r="125" spans="1:50" hidden="1" x14ac:dyDescent="0.2">
      <c r="A125" s="62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75"/>
      <c r="AC125" s="29">
        <v>35</v>
      </c>
      <c r="AD125" s="47">
        <v>41.1</v>
      </c>
      <c r="AE125" s="47">
        <v>40.700000000000003</v>
      </c>
      <c r="AF125" s="47">
        <v>40.299999999999997</v>
      </c>
      <c r="AG125" s="47">
        <v>39.9</v>
      </c>
      <c r="AH125" s="47">
        <v>39.5</v>
      </c>
      <c r="AI125" s="47">
        <v>39.1</v>
      </c>
      <c r="AJ125" s="47">
        <v>38.700000000000003</v>
      </c>
      <c r="AK125" s="47">
        <v>38.299999999999997</v>
      </c>
      <c r="AL125" s="47">
        <v>37.9</v>
      </c>
      <c r="AM125" s="47">
        <v>37.4</v>
      </c>
      <c r="AN125" s="47">
        <v>37</v>
      </c>
      <c r="AO125" s="47">
        <v>36.6</v>
      </c>
      <c r="AP125" s="47">
        <v>36.200000000000003</v>
      </c>
      <c r="AQ125" s="47">
        <v>35.799999999999997</v>
      </c>
      <c r="AR125" s="47">
        <v>35.4</v>
      </c>
      <c r="AS125" s="47">
        <v>35</v>
      </c>
      <c r="AT125" s="47">
        <v>34.6</v>
      </c>
      <c r="AU125" s="47">
        <v>34.200000000000003</v>
      </c>
      <c r="AV125" s="47">
        <v>33.799999999999997</v>
      </c>
      <c r="AW125" s="47">
        <v>33.4</v>
      </c>
      <c r="AX125" s="47">
        <v>33</v>
      </c>
    </row>
    <row r="126" spans="1:50" hidden="1" x14ac:dyDescent="0.2">
      <c r="A126" s="70" t="s">
        <v>36</v>
      </c>
      <c r="B126" s="42">
        <f>G4</f>
        <v>5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13"/>
      <c r="AC126" s="29">
        <v>37</v>
      </c>
      <c r="AD126" s="47">
        <v>43.1</v>
      </c>
      <c r="AE126" s="47">
        <v>42.7</v>
      </c>
      <c r="AF126" s="47">
        <v>42.3</v>
      </c>
      <c r="AG126" s="47">
        <v>41.9</v>
      </c>
      <c r="AH126" s="47">
        <v>41.5</v>
      </c>
      <c r="AI126" s="47">
        <v>41.1</v>
      </c>
      <c r="AJ126" s="47">
        <v>40.6</v>
      </c>
      <c r="AK126" s="47">
        <v>40.200000000000003</v>
      </c>
      <c r="AL126" s="47">
        <v>39.799999999999997</v>
      </c>
      <c r="AM126" s="47">
        <v>39.4</v>
      </c>
      <c r="AN126" s="47">
        <v>39</v>
      </c>
      <c r="AO126" s="47">
        <v>38.6</v>
      </c>
      <c r="AP126" s="47">
        <v>38.200000000000003</v>
      </c>
      <c r="AQ126" s="47">
        <v>37.799999999999997</v>
      </c>
      <c r="AR126" s="47">
        <v>37.4</v>
      </c>
      <c r="AS126" s="47">
        <v>37</v>
      </c>
      <c r="AT126" s="47">
        <v>36.6</v>
      </c>
      <c r="AU126" s="47">
        <v>36.200000000000003</v>
      </c>
      <c r="AV126" s="47">
        <v>35.799999999999997</v>
      </c>
      <c r="AW126" s="47">
        <v>35.4</v>
      </c>
      <c r="AX126" s="47">
        <v>35</v>
      </c>
    </row>
    <row r="127" spans="1:50" hidden="1" x14ac:dyDescent="0.2">
      <c r="A127" s="70" t="s">
        <v>37</v>
      </c>
      <c r="B127" s="42">
        <f>G3</f>
        <v>49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13"/>
      <c r="AC127" s="29">
        <v>38</v>
      </c>
      <c r="AD127" s="47">
        <v>44</v>
      </c>
      <c r="AE127" s="47">
        <v>43.6</v>
      </c>
      <c r="AF127" s="47">
        <v>43.2</v>
      </c>
      <c r="AG127" s="47">
        <v>42.8</v>
      </c>
      <c r="AH127" s="47">
        <v>42.4</v>
      </c>
      <c r="AI127" s="47">
        <v>42</v>
      </c>
      <c r="AJ127" s="47">
        <v>41.6</v>
      </c>
      <c r="AK127" s="47">
        <v>41.2</v>
      </c>
      <c r="AL127" s="47">
        <v>40.799999999999997</v>
      </c>
      <c r="AM127" s="47">
        <v>40.4</v>
      </c>
      <c r="AN127" s="47">
        <v>40</v>
      </c>
      <c r="AO127" s="47">
        <v>39.6</v>
      </c>
      <c r="AP127" s="47">
        <v>39.200000000000003</v>
      </c>
      <c r="AQ127" s="47">
        <v>38.799999999999997</v>
      </c>
      <c r="AR127" s="47">
        <v>38.4</v>
      </c>
      <c r="AS127" s="47">
        <v>38</v>
      </c>
      <c r="AT127" s="47">
        <v>37.6</v>
      </c>
      <c r="AU127" s="47">
        <v>37.200000000000003</v>
      </c>
      <c r="AV127" s="47">
        <v>36.799999999999997</v>
      </c>
      <c r="AW127" s="47">
        <v>36.4</v>
      </c>
      <c r="AX127" s="47">
        <v>36</v>
      </c>
    </row>
    <row r="128" spans="1:50" hidden="1" x14ac:dyDescent="0.2">
      <c r="A128" s="70" t="s">
        <v>21</v>
      </c>
      <c r="B128" s="43">
        <f>INT(B127)</f>
        <v>49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13"/>
      <c r="AC128" s="29">
        <v>39</v>
      </c>
      <c r="AD128" s="47">
        <v>45</v>
      </c>
      <c r="AE128" s="47">
        <v>44.6</v>
      </c>
      <c r="AF128" s="47">
        <v>44.2</v>
      </c>
      <c r="AG128" s="47">
        <v>43.8</v>
      </c>
      <c r="AH128" s="47">
        <v>43.4</v>
      </c>
      <c r="AI128" s="47">
        <v>43</v>
      </c>
      <c r="AJ128" s="47">
        <v>42.6</v>
      </c>
      <c r="AK128" s="47">
        <v>42.2</v>
      </c>
      <c r="AL128" s="47">
        <v>41.8</v>
      </c>
      <c r="AM128" s="47">
        <v>41.4</v>
      </c>
      <c r="AN128" s="47">
        <v>41</v>
      </c>
      <c r="AO128" s="47">
        <v>40.6</v>
      </c>
      <c r="AP128" s="47">
        <v>40.200000000000003</v>
      </c>
      <c r="AQ128" s="47">
        <v>39.799999999999997</v>
      </c>
      <c r="AR128" s="47">
        <v>39.4</v>
      </c>
      <c r="AS128" s="47">
        <v>39</v>
      </c>
      <c r="AT128" s="47">
        <v>38.6</v>
      </c>
      <c r="AU128" s="47">
        <v>38.200000000000003</v>
      </c>
      <c r="AV128" s="47">
        <v>37.799999999999997</v>
      </c>
      <c r="AW128" s="47">
        <v>37.4</v>
      </c>
      <c r="AX128" s="47">
        <v>37</v>
      </c>
    </row>
    <row r="129" spans="1:50" hidden="1" x14ac:dyDescent="0.2">
      <c r="A129" s="70" t="s">
        <v>22</v>
      </c>
      <c r="B129" s="44">
        <f>B127-B128</f>
        <v>0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13"/>
      <c r="AC129" s="29">
        <v>40</v>
      </c>
      <c r="AD129" s="47">
        <v>45.9</v>
      </c>
      <c r="AE129" s="47">
        <v>45.5</v>
      </c>
      <c r="AF129" s="47">
        <v>45.1</v>
      </c>
      <c r="AG129" s="47">
        <v>44.8</v>
      </c>
      <c r="AH129" s="47">
        <v>44.4</v>
      </c>
      <c r="AI129" s="47">
        <v>44</v>
      </c>
      <c r="AJ129" s="47">
        <v>43.6</v>
      </c>
      <c r="AK129" s="47">
        <v>43.2</v>
      </c>
      <c r="AL129" s="47">
        <v>42.8</v>
      </c>
      <c r="AM129" s="47">
        <v>42.4</v>
      </c>
      <c r="AN129" s="47">
        <v>42</v>
      </c>
      <c r="AO129" s="47">
        <v>41.6</v>
      </c>
      <c r="AP129" s="47">
        <v>41.2</v>
      </c>
      <c r="AQ129" s="47">
        <v>40.799999999999997</v>
      </c>
      <c r="AR129" s="47">
        <v>40.4</v>
      </c>
      <c r="AS129" s="47">
        <v>40</v>
      </c>
      <c r="AT129" s="47">
        <v>39.6</v>
      </c>
      <c r="AU129" s="47">
        <v>39.200000000000003</v>
      </c>
      <c r="AV129" s="47">
        <v>38.799999999999997</v>
      </c>
      <c r="AW129" s="47">
        <v>38.4</v>
      </c>
      <c r="AX129" s="47">
        <v>38</v>
      </c>
    </row>
    <row r="130" spans="1:50" hidden="1" x14ac:dyDescent="0.2">
      <c r="A130" s="70" t="s">
        <v>38</v>
      </c>
      <c r="B130" s="39">
        <f>LOOKUP(B126,B121:V121,B124:V124)</f>
        <v>54.5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13"/>
      <c r="AC130" s="29">
        <v>41</v>
      </c>
      <c r="AD130" s="47">
        <v>46.9</v>
      </c>
      <c r="AE130" s="47">
        <v>46.5</v>
      </c>
      <c r="AF130" s="47">
        <v>46.1</v>
      </c>
      <c r="AG130" s="47">
        <v>45.7</v>
      </c>
      <c r="AH130" s="47">
        <v>45.3</v>
      </c>
      <c r="AI130" s="47">
        <v>44.9</v>
      </c>
      <c r="AJ130" s="47">
        <v>44.5</v>
      </c>
      <c r="AK130" s="47">
        <v>44.2</v>
      </c>
      <c r="AL130" s="47">
        <v>43.8</v>
      </c>
      <c r="AM130" s="47">
        <v>43.4</v>
      </c>
      <c r="AN130" s="47">
        <v>43</v>
      </c>
      <c r="AO130" s="47">
        <v>42.6</v>
      </c>
      <c r="AP130" s="47">
        <v>42.2</v>
      </c>
      <c r="AQ130" s="47">
        <v>41.8</v>
      </c>
      <c r="AR130" s="47">
        <v>41.4</v>
      </c>
      <c r="AS130" s="47">
        <v>41</v>
      </c>
      <c r="AT130" s="47">
        <v>40.6</v>
      </c>
      <c r="AU130" s="47">
        <v>40.200000000000003</v>
      </c>
      <c r="AV130" s="47">
        <v>39.799999999999997</v>
      </c>
      <c r="AW130" s="47">
        <v>39.4</v>
      </c>
      <c r="AX130" s="47">
        <v>39</v>
      </c>
    </row>
    <row r="131" spans="1:50" hidden="1" x14ac:dyDescent="0.2">
      <c r="A131" s="6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13"/>
    </row>
    <row r="132" spans="1:50" hidden="1" x14ac:dyDescent="0.2">
      <c r="A132" s="6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32"/>
      <c r="P132" s="32"/>
      <c r="Q132" s="32"/>
      <c r="R132" s="32"/>
      <c r="S132" s="32"/>
      <c r="T132" s="32"/>
      <c r="U132" s="32"/>
      <c r="V132" s="65"/>
    </row>
    <row r="133" spans="1:50" hidden="1" x14ac:dyDescent="0.2">
      <c r="A133" s="6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2"/>
      <c r="N133" s="7"/>
      <c r="O133" s="32"/>
      <c r="P133" s="32"/>
      <c r="Q133" s="32"/>
      <c r="R133" s="32"/>
      <c r="S133" s="32"/>
      <c r="T133" s="32"/>
      <c r="U133" s="32"/>
      <c r="V133" s="65"/>
    </row>
    <row r="134" spans="1:50" hidden="1" x14ac:dyDescent="0.2">
      <c r="A134" s="6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32"/>
      <c r="O134" s="32"/>
      <c r="P134" s="32"/>
      <c r="Q134" s="32"/>
      <c r="R134" s="32"/>
      <c r="S134" s="32"/>
      <c r="T134" s="32"/>
      <c r="U134" s="32"/>
      <c r="V134" s="65"/>
    </row>
    <row r="135" spans="1:50" hidden="1" x14ac:dyDescent="0.2">
      <c r="A135" s="6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32"/>
      <c r="P135" s="32"/>
      <c r="Q135" s="32"/>
      <c r="R135" s="32"/>
      <c r="S135" s="32"/>
      <c r="T135" s="32"/>
      <c r="U135" s="32"/>
      <c r="V135" s="65"/>
    </row>
    <row r="136" spans="1:50" hidden="1" x14ac:dyDescent="0.2">
      <c r="A136" s="6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32"/>
      <c r="P136" s="32"/>
      <c r="Q136" s="32"/>
      <c r="R136" s="32"/>
      <c r="S136" s="32"/>
      <c r="T136" s="32"/>
      <c r="U136" s="32"/>
      <c r="V136" s="65"/>
    </row>
    <row r="137" spans="1:50" x14ac:dyDescent="0.2">
      <c r="A137" s="82" t="s">
        <v>43</v>
      </c>
      <c r="B137" s="7"/>
      <c r="C137" s="7"/>
      <c r="D137" s="33"/>
      <c r="E137" s="102"/>
      <c r="F137" s="7"/>
      <c r="G137" s="7"/>
      <c r="H137" s="7"/>
      <c r="I137" s="7"/>
      <c r="J137" s="7"/>
      <c r="K137" s="7"/>
      <c r="L137" s="7"/>
      <c r="M137" s="7"/>
      <c r="N137" s="7"/>
      <c r="O137" s="32"/>
      <c r="P137" s="32"/>
      <c r="Q137" s="32"/>
      <c r="R137" s="32"/>
      <c r="S137" s="32"/>
      <c r="T137" s="32"/>
      <c r="U137" s="32"/>
      <c r="V137" s="65"/>
    </row>
    <row r="138" spans="1:50" x14ac:dyDescent="0.2">
      <c r="A138" s="62"/>
      <c r="B138" s="7"/>
      <c r="C138" s="7"/>
      <c r="D138" s="33"/>
      <c r="E138" s="116"/>
      <c r="F138" s="7"/>
      <c r="G138" s="7"/>
      <c r="H138" s="7"/>
      <c r="I138" s="7"/>
      <c r="J138" s="7"/>
      <c r="K138" s="7"/>
      <c r="L138" s="7"/>
      <c r="M138" s="7"/>
      <c r="N138" s="7"/>
      <c r="O138" s="32"/>
      <c r="P138" s="32"/>
      <c r="Q138" s="32"/>
      <c r="R138" s="32"/>
      <c r="S138" s="32"/>
      <c r="T138" s="32"/>
      <c r="U138" s="32"/>
      <c r="V138" s="65"/>
    </row>
    <row r="139" spans="1:50" x14ac:dyDescent="0.2">
      <c r="A139" s="62"/>
      <c r="B139" s="7"/>
      <c r="C139" s="7"/>
      <c r="D139" s="33"/>
      <c r="E139" s="102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32"/>
      <c r="Q139" s="32"/>
      <c r="R139" s="32"/>
      <c r="S139" s="32"/>
      <c r="T139" s="32"/>
      <c r="U139" s="32"/>
      <c r="V139" s="65"/>
    </row>
    <row r="140" spans="1:50" ht="13.5" thickBot="1" x14ac:dyDescent="0.25">
      <c r="A140" s="76"/>
      <c r="B140" s="31"/>
      <c r="C140" s="31"/>
      <c r="D140" s="84"/>
      <c r="E140" s="103"/>
      <c r="F140" s="31"/>
      <c r="G140" s="31"/>
      <c r="H140" s="31"/>
      <c r="I140" s="31"/>
      <c r="J140" s="31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8"/>
    </row>
  </sheetData>
  <sheetProtection password="C03F" sheet="1" objects="1" scenarios="1"/>
  <mergeCells count="22">
    <mergeCell ref="E139:E140"/>
    <mergeCell ref="A1:V1"/>
    <mergeCell ref="AC122:AC124"/>
    <mergeCell ref="AD122:AX122"/>
    <mergeCell ref="AD123:AX123"/>
    <mergeCell ref="E2:E7"/>
    <mergeCell ref="E8:E9"/>
    <mergeCell ref="E137:E138"/>
    <mergeCell ref="A77:V77"/>
    <mergeCell ref="A78:A80"/>
    <mergeCell ref="B78:V78"/>
    <mergeCell ref="AC78:AC80"/>
    <mergeCell ref="AD78:AX78"/>
    <mergeCell ref="B79:V79"/>
    <mergeCell ref="AD79:AX79"/>
    <mergeCell ref="A2:D2"/>
    <mergeCell ref="F2:G2"/>
    <mergeCell ref="A10:I10"/>
    <mergeCell ref="A21:V21"/>
    <mergeCell ref="A22:A24"/>
    <mergeCell ref="B22:V22"/>
    <mergeCell ref="B24:V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H32" sqref="H32"/>
    </sheetView>
  </sheetViews>
  <sheetFormatPr defaultRowHeight="12.75" x14ac:dyDescent="0.2"/>
  <cols>
    <col min="1" max="1" width="18" customWidth="1"/>
    <col min="2" max="22" width="6.85546875" customWidth="1"/>
  </cols>
  <sheetData>
    <row r="1" spans="1:22" ht="63" customHeight="1" x14ac:dyDescent="0.2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</row>
    <row r="2" spans="1:22" ht="23.25" customHeight="1" x14ac:dyDescent="0.2">
      <c r="A2" s="141" t="s">
        <v>15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3"/>
    </row>
    <row r="3" spans="1:22" ht="27.75" customHeight="1" x14ac:dyDescent="0.2">
      <c r="A3" s="144" t="s">
        <v>16</v>
      </c>
      <c r="B3" s="147" t="s">
        <v>17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</row>
    <row r="4" spans="1:22" ht="24" customHeight="1" x14ac:dyDescent="0.2">
      <c r="A4" s="145"/>
      <c r="B4" s="57">
        <v>35</v>
      </c>
      <c r="C4" s="58">
        <v>36</v>
      </c>
      <c r="D4" s="58">
        <v>37</v>
      </c>
      <c r="E4" s="58">
        <v>38</v>
      </c>
      <c r="F4" s="58">
        <v>39</v>
      </c>
      <c r="G4" s="58">
        <v>40</v>
      </c>
      <c r="H4" s="58">
        <v>41</v>
      </c>
      <c r="I4" s="58">
        <v>42</v>
      </c>
      <c r="J4" s="58">
        <v>43</v>
      </c>
      <c r="K4" s="58">
        <v>44</v>
      </c>
      <c r="L4" s="58">
        <v>45</v>
      </c>
      <c r="M4" s="58">
        <v>46</v>
      </c>
      <c r="N4" s="58">
        <v>47</v>
      </c>
      <c r="O4" s="58">
        <v>48</v>
      </c>
      <c r="P4" s="58">
        <v>49</v>
      </c>
      <c r="Q4" s="58">
        <v>50</v>
      </c>
      <c r="R4" s="58">
        <v>51</v>
      </c>
      <c r="S4" s="58">
        <v>52</v>
      </c>
      <c r="T4" s="58">
        <v>53</v>
      </c>
      <c r="U4" s="58">
        <v>54</v>
      </c>
      <c r="V4" s="58">
        <v>55</v>
      </c>
    </row>
    <row r="5" spans="1:22" ht="23.25" customHeight="1" x14ac:dyDescent="0.2">
      <c r="A5" s="146"/>
      <c r="B5" s="150" t="s">
        <v>18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6" spans="1:22" ht="12.95" customHeight="1" x14ac:dyDescent="0.2">
      <c r="A6" s="2">
        <v>75</v>
      </c>
      <c r="B6" s="59">
        <v>1178</v>
      </c>
      <c r="C6" s="59">
        <v>1117</v>
      </c>
      <c r="D6" s="59">
        <v>1053</v>
      </c>
      <c r="E6" s="59">
        <v>1003</v>
      </c>
      <c r="F6" s="59">
        <v>956</v>
      </c>
      <c r="G6" s="59">
        <v>906</v>
      </c>
      <c r="H6" s="59">
        <v>857</v>
      </c>
      <c r="I6" s="59">
        <v>816</v>
      </c>
      <c r="J6" s="59">
        <v>771</v>
      </c>
      <c r="K6" s="59">
        <v>734</v>
      </c>
      <c r="L6" s="59">
        <v>692</v>
      </c>
      <c r="M6" s="59">
        <v>659</v>
      </c>
      <c r="N6" s="59">
        <v>619</v>
      </c>
      <c r="O6" s="59">
        <v>588</v>
      </c>
      <c r="P6" s="59">
        <v>552</v>
      </c>
      <c r="Q6" s="59">
        <v>523</v>
      </c>
      <c r="R6" s="59">
        <v>495</v>
      </c>
      <c r="S6" s="59">
        <v>462</v>
      </c>
      <c r="T6" s="59">
        <v>434</v>
      </c>
      <c r="U6" s="59">
        <v>406</v>
      </c>
      <c r="V6" s="59">
        <v>378</v>
      </c>
    </row>
    <row r="7" spans="1:22" ht="12.95" customHeight="1" x14ac:dyDescent="0.2">
      <c r="A7" s="2">
        <v>74</v>
      </c>
      <c r="B7" s="59">
        <v>1148</v>
      </c>
      <c r="C7" s="59">
        <v>1088</v>
      </c>
      <c r="D7" s="59">
        <v>1026</v>
      </c>
      <c r="E7" s="59">
        <v>976</v>
      </c>
      <c r="F7" s="59">
        <v>929</v>
      </c>
      <c r="G7" s="59">
        <v>880</v>
      </c>
      <c r="H7" s="59">
        <v>832</v>
      </c>
      <c r="I7" s="59">
        <v>791</v>
      </c>
      <c r="J7" s="59">
        <v>747</v>
      </c>
      <c r="K7" s="59">
        <v>710</v>
      </c>
      <c r="L7" s="59">
        <v>669</v>
      </c>
      <c r="M7" s="59">
        <v>636</v>
      </c>
      <c r="N7" s="59">
        <v>597</v>
      </c>
      <c r="O7" s="59">
        <v>566</v>
      </c>
      <c r="P7" s="59">
        <v>531</v>
      </c>
      <c r="Q7" s="59">
        <v>502</v>
      </c>
      <c r="R7" s="59">
        <v>474</v>
      </c>
      <c r="S7" s="59">
        <v>442</v>
      </c>
      <c r="T7" s="59">
        <v>414</v>
      </c>
      <c r="U7" s="59">
        <v>386</v>
      </c>
      <c r="V7" s="59">
        <v>358</v>
      </c>
    </row>
    <row r="8" spans="1:22" ht="12.95" customHeight="1" x14ac:dyDescent="0.2">
      <c r="A8" s="2">
        <v>73</v>
      </c>
      <c r="B8" s="59">
        <v>1118</v>
      </c>
      <c r="C8" s="59">
        <v>1059</v>
      </c>
      <c r="D8" s="59">
        <v>999</v>
      </c>
      <c r="E8" s="59">
        <v>949</v>
      </c>
      <c r="F8" s="59">
        <v>902</v>
      </c>
      <c r="G8" s="59">
        <v>854</v>
      </c>
      <c r="H8" s="59">
        <v>807</v>
      </c>
      <c r="I8" s="59">
        <v>766</v>
      </c>
      <c r="J8" s="59">
        <v>723</v>
      </c>
      <c r="K8" s="59">
        <v>686</v>
      </c>
      <c r="L8" s="59">
        <v>646</v>
      </c>
      <c r="M8" s="59">
        <v>613</v>
      </c>
      <c r="N8" s="59">
        <v>575</v>
      </c>
      <c r="O8" s="59">
        <v>544</v>
      </c>
      <c r="P8" s="59">
        <v>510</v>
      </c>
      <c r="Q8" s="59">
        <v>481</v>
      </c>
      <c r="R8" s="59">
        <v>453</v>
      </c>
      <c r="S8" s="59">
        <v>422</v>
      </c>
      <c r="T8" s="59">
        <v>394</v>
      </c>
      <c r="U8" s="59">
        <v>366</v>
      </c>
      <c r="V8" s="59">
        <v>338</v>
      </c>
    </row>
    <row r="9" spans="1:22" ht="12.95" customHeight="1" x14ac:dyDescent="0.2">
      <c r="A9" s="2">
        <v>72</v>
      </c>
      <c r="B9" s="59">
        <v>1088</v>
      </c>
      <c r="C9" s="59">
        <v>1030</v>
      </c>
      <c r="D9" s="59">
        <v>972</v>
      </c>
      <c r="E9" s="59">
        <v>922</v>
      </c>
      <c r="F9" s="59">
        <v>875</v>
      </c>
      <c r="G9" s="59">
        <v>828</v>
      </c>
      <c r="H9" s="59">
        <v>782</v>
      </c>
      <c r="I9" s="59">
        <v>741</v>
      </c>
      <c r="J9" s="59">
        <v>699</v>
      </c>
      <c r="K9" s="59">
        <v>662</v>
      </c>
      <c r="L9" s="59">
        <v>623</v>
      </c>
      <c r="M9" s="59">
        <v>590</v>
      </c>
      <c r="N9" s="59">
        <v>553</v>
      </c>
      <c r="O9" s="59">
        <v>522</v>
      </c>
      <c r="P9" s="59">
        <v>489</v>
      </c>
      <c r="Q9" s="59">
        <v>460</v>
      </c>
      <c r="R9" s="59">
        <v>432</v>
      </c>
      <c r="S9" s="59">
        <v>402</v>
      </c>
      <c r="T9" s="59">
        <v>374</v>
      </c>
      <c r="U9" s="59">
        <v>346</v>
      </c>
      <c r="V9" s="59">
        <v>318</v>
      </c>
    </row>
    <row r="10" spans="1:22" ht="12.95" customHeight="1" x14ac:dyDescent="0.2">
      <c r="A10" s="2">
        <f>A9-1</f>
        <v>71</v>
      </c>
      <c r="B10" s="59">
        <v>1058</v>
      </c>
      <c r="C10" s="59">
        <v>1001</v>
      </c>
      <c r="D10" s="59">
        <v>945</v>
      </c>
      <c r="E10" s="59">
        <v>895</v>
      </c>
      <c r="F10" s="59">
        <v>848</v>
      </c>
      <c r="G10" s="59">
        <v>802</v>
      </c>
      <c r="H10" s="59">
        <v>757</v>
      </c>
      <c r="I10" s="59">
        <v>716</v>
      </c>
      <c r="J10" s="59">
        <v>675</v>
      </c>
      <c r="K10" s="59">
        <v>638</v>
      </c>
      <c r="L10" s="59">
        <v>600</v>
      </c>
      <c r="M10" s="59">
        <v>567</v>
      </c>
      <c r="N10" s="59">
        <v>531</v>
      </c>
      <c r="O10" s="59">
        <v>500</v>
      </c>
      <c r="P10" s="59">
        <v>468</v>
      </c>
      <c r="Q10" s="59">
        <v>439</v>
      </c>
      <c r="R10" s="59">
        <v>411</v>
      </c>
      <c r="S10" s="59">
        <v>382</v>
      </c>
      <c r="T10" s="59">
        <v>353</v>
      </c>
      <c r="U10" s="59">
        <v>324</v>
      </c>
      <c r="V10" s="59">
        <v>295</v>
      </c>
    </row>
    <row r="11" spans="1:22" ht="12.95" customHeight="1" x14ac:dyDescent="0.2">
      <c r="A11" s="2">
        <f t="shared" ref="A11:A45" si="0">A10-1</f>
        <v>70</v>
      </c>
      <c r="B11" s="59">
        <v>1028</v>
      </c>
      <c r="C11" s="59">
        <v>972</v>
      </c>
      <c r="D11" s="59">
        <v>918</v>
      </c>
      <c r="E11" s="59">
        <v>868</v>
      </c>
      <c r="F11" s="59">
        <v>821</v>
      </c>
      <c r="G11" s="59">
        <v>776</v>
      </c>
      <c r="H11" s="59">
        <v>732</v>
      </c>
      <c r="I11" s="59">
        <v>691</v>
      </c>
      <c r="J11" s="59">
        <v>651</v>
      </c>
      <c r="K11" s="59">
        <v>614</v>
      </c>
      <c r="L11" s="59">
        <v>577</v>
      </c>
      <c r="M11" s="59">
        <v>544</v>
      </c>
      <c r="N11" s="59">
        <v>509</v>
      </c>
      <c r="O11" s="59">
        <v>478</v>
      </c>
      <c r="P11" s="59">
        <v>447</v>
      </c>
      <c r="Q11" s="59">
        <v>418</v>
      </c>
      <c r="R11" s="59">
        <v>390</v>
      </c>
      <c r="S11" s="59">
        <v>362</v>
      </c>
      <c r="T11" s="59">
        <v>334</v>
      </c>
      <c r="U11" s="59">
        <v>306</v>
      </c>
      <c r="V11" s="59">
        <v>278</v>
      </c>
    </row>
    <row r="12" spans="1:22" ht="12.95" customHeight="1" x14ac:dyDescent="0.2">
      <c r="A12" s="2">
        <f t="shared" si="0"/>
        <v>69</v>
      </c>
      <c r="B12" s="59">
        <v>998</v>
      </c>
      <c r="C12" s="59">
        <v>943</v>
      </c>
      <c r="D12" s="59">
        <v>891</v>
      </c>
      <c r="E12" s="59">
        <v>841</v>
      </c>
      <c r="F12" s="59">
        <v>794</v>
      </c>
      <c r="G12" s="59">
        <v>750</v>
      </c>
      <c r="H12" s="59">
        <v>707</v>
      </c>
      <c r="I12" s="59">
        <v>666</v>
      </c>
      <c r="J12" s="59">
        <v>627</v>
      </c>
      <c r="K12" s="59">
        <v>590</v>
      </c>
      <c r="L12" s="59">
        <v>554</v>
      </c>
      <c r="M12" s="59">
        <v>521</v>
      </c>
      <c r="N12" s="59">
        <v>487</v>
      </c>
      <c r="O12" s="59">
        <v>456</v>
      </c>
      <c r="P12" s="59">
        <v>426</v>
      </c>
      <c r="Q12" s="59">
        <v>397</v>
      </c>
      <c r="R12" s="59">
        <v>369</v>
      </c>
      <c r="S12" s="59">
        <v>342</v>
      </c>
      <c r="T12" s="59">
        <v>315</v>
      </c>
      <c r="U12" s="59">
        <v>288</v>
      </c>
      <c r="V12" s="59">
        <v>261</v>
      </c>
    </row>
    <row r="13" spans="1:22" ht="12.95" customHeight="1" x14ac:dyDescent="0.2">
      <c r="A13" s="2">
        <f t="shared" si="0"/>
        <v>68</v>
      </c>
      <c r="B13" s="59">
        <v>968</v>
      </c>
      <c r="C13" s="59">
        <v>914</v>
      </c>
      <c r="D13" s="59">
        <v>862</v>
      </c>
      <c r="E13" s="59">
        <v>813</v>
      </c>
      <c r="F13" s="59">
        <v>767</v>
      </c>
      <c r="G13" s="59">
        <v>723</v>
      </c>
      <c r="H13" s="59">
        <v>681</v>
      </c>
      <c r="I13" s="59">
        <v>641</v>
      </c>
      <c r="J13" s="59">
        <v>602</v>
      </c>
      <c r="K13" s="59">
        <v>566</v>
      </c>
      <c r="L13" s="59">
        <v>530</v>
      </c>
      <c r="M13" s="59">
        <v>498</v>
      </c>
      <c r="N13" s="59">
        <v>465</v>
      </c>
      <c r="O13" s="59">
        <v>434</v>
      </c>
      <c r="P13" s="59">
        <v>404</v>
      </c>
      <c r="Q13" s="59">
        <v>376</v>
      </c>
      <c r="R13" s="59">
        <v>348</v>
      </c>
      <c r="S13" s="59">
        <v>322</v>
      </c>
      <c r="T13" s="59">
        <v>296</v>
      </c>
      <c r="U13" s="59">
        <v>270</v>
      </c>
      <c r="V13" s="59">
        <v>244</v>
      </c>
    </row>
    <row r="14" spans="1:22" ht="12.95" customHeight="1" x14ac:dyDescent="0.2">
      <c r="A14" s="2">
        <f t="shared" si="0"/>
        <v>67</v>
      </c>
      <c r="B14" s="59">
        <v>938</v>
      </c>
      <c r="C14" s="59">
        <v>885</v>
      </c>
      <c r="D14" s="59">
        <v>834</v>
      </c>
      <c r="E14" s="59">
        <v>786</v>
      </c>
      <c r="F14" s="59">
        <v>740</v>
      </c>
      <c r="G14" s="59">
        <v>697</v>
      </c>
      <c r="H14" s="59">
        <v>655</v>
      </c>
      <c r="I14" s="59">
        <v>616</v>
      </c>
      <c r="J14" s="59">
        <v>578</v>
      </c>
      <c r="K14" s="59">
        <v>542</v>
      </c>
      <c r="L14" s="59">
        <v>507</v>
      </c>
      <c r="M14" s="59">
        <v>475</v>
      </c>
      <c r="N14" s="59">
        <v>442</v>
      </c>
      <c r="O14" s="59">
        <v>412</v>
      </c>
      <c r="P14" s="59">
        <v>383</v>
      </c>
      <c r="Q14" s="59">
        <v>355</v>
      </c>
      <c r="R14" s="59">
        <v>328</v>
      </c>
      <c r="S14" s="59">
        <v>302</v>
      </c>
      <c r="T14" s="59">
        <v>276</v>
      </c>
      <c r="U14" s="59">
        <v>250</v>
      </c>
      <c r="V14" s="59">
        <v>224</v>
      </c>
    </row>
    <row r="15" spans="1:22" ht="12.95" customHeight="1" x14ac:dyDescent="0.2">
      <c r="A15" s="2">
        <f t="shared" si="0"/>
        <v>66</v>
      </c>
      <c r="B15" s="59">
        <v>909</v>
      </c>
      <c r="C15" s="59">
        <v>856</v>
      </c>
      <c r="D15" s="59">
        <v>806</v>
      </c>
      <c r="E15" s="59">
        <v>759</v>
      </c>
      <c r="F15" s="59">
        <v>714</v>
      </c>
      <c r="G15" s="59">
        <v>671</v>
      </c>
      <c r="H15" s="59">
        <v>630</v>
      </c>
      <c r="I15" s="59">
        <v>591</v>
      </c>
      <c r="J15" s="59">
        <v>554</v>
      </c>
      <c r="K15" s="59">
        <v>519</v>
      </c>
      <c r="L15" s="59">
        <v>484</v>
      </c>
      <c r="M15" s="59">
        <v>452</v>
      </c>
      <c r="N15" s="59">
        <v>420</v>
      </c>
      <c r="O15" s="59">
        <v>390</v>
      </c>
      <c r="P15" s="59">
        <v>362</v>
      </c>
      <c r="Q15" s="59">
        <v>334</v>
      </c>
      <c r="R15" s="59">
        <v>308</v>
      </c>
      <c r="S15" s="59">
        <v>282</v>
      </c>
      <c r="T15" s="59">
        <v>256</v>
      </c>
      <c r="U15" s="59">
        <v>230</v>
      </c>
      <c r="V15" s="59">
        <v>204</v>
      </c>
    </row>
    <row r="16" spans="1:22" ht="12.95" customHeight="1" x14ac:dyDescent="0.2">
      <c r="A16" s="2">
        <f t="shared" si="0"/>
        <v>65</v>
      </c>
      <c r="B16" s="59">
        <v>879</v>
      </c>
      <c r="C16" s="59">
        <v>827</v>
      </c>
      <c r="D16" s="59">
        <v>778</v>
      </c>
      <c r="E16" s="59">
        <v>731</v>
      </c>
      <c r="F16" s="59">
        <v>687</v>
      </c>
      <c r="G16" s="59">
        <v>645</v>
      </c>
      <c r="H16" s="59">
        <v>604</v>
      </c>
      <c r="I16" s="59">
        <v>566</v>
      </c>
      <c r="J16" s="59">
        <v>529</v>
      </c>
      <c r="K16" s="59">
        <v>495</v>
      </c>
      <c r="L16" s="59">
        <v>461</v>
      </c>
      <c r="M16" s="59">
        <v>429</v>
      </c>
      <c r="N16" s="59">
        <v>398</v>
      </c>
      <c r="O16" s="59">
        <v>368</v>
      </c>
      <c r="P16" s="59">
        <v>340</v>
      </c>
      <c r="Q16" s="59">
        <v>313</v>
      </c>
      <c r="R16" s="59">
        <v>287</v>
      </c>
      <c r="S16" s="59">
        <v>261</v>
      </c>
      <c r="T16" s="59">
        <v>235</v>
      </c>
      <c r="U16" s="59">
        <v>209</v>
      </c>
      <c r="V16" s="59">
        <v>183</v>
      </c>
    </row>
    <row r="17" spans="1:22" ht="12.95" customHeight="1" x14ac:dyDescent="0.2">
      <c r="A17" s="2">
        <f t="shared" si="0"/>
        <v>64</v>
      </c>
      <c r="B17" s="59">
        <v>849</v>
      </c>
      <c r="C17" s="59">
        <v>798</v>
      </c>
      <c r="D17" s="59">
        <v>750</v>
      </c>
      <c r="E17" s="59">
        <v>703</v>
      </c>
      <c r="F17" s="59">
        <v>660</v>
      </c>
      <c r="G17" s="59">
        <v>619</v>
      </c>
      <c r="H17" s="59">
        <v>578</v>
      </c>
      <c r="I17" s="59">
        <v>541</v>
      </c>
      <c r="J17" s="59">
        <v>504</v>
      </c>
      <c r="K17" s="59">
        <v>471</v>
      </c>
      <c r="L17" s="59">
        <v>437</v>
      </c>
      <c r="M17" s="59">
        <v>406</v>
      </c>
      <c r="N17" s="59">
        <v>375</v>
      </c>
      <c r="O17" s="59">
        <v>346</v>
      </c>
      <c r="P17" s="59">
        <v>318</v>
      </c>
      <c r="Q17" s="59">
        <v>292</v>
      </c>
      <c r="R17" s="59">
        <v>266</v>
      </c>
      <c r="S17" s="59">
        <v>241</v>
      </c>
      <c r="T17" s="59">
        <v>216</v>
      </c>
      <c r="U17" s="59">
        <v>190</v>
      </c>
      <c r="V17" s="59">
        <v>164</v>
      </c>
    </row>
    <row r="18" spans="1:22" ht="12.95" customHeight="1" x14ac:dyDescent="0.2">
      <c r="A18" s="2">
        <f t="shared" si="0"/>
        <v>63</v>
      </c>
      <c r="B18" s="59">
        <v>819</v>
      </c>
      <c r="C18" s="59">
        <v>769</v>
      </c>
      <c r="D18" s="59">
        <v>722</v>
      </c>
      <c r="E18" s="59">
        <v>676</v>
      </c>
      <c r="F18" s="59">
        <v>633</v>
      </c>
      <c r="G18" s="59">
        <v>593</v>
      </c>
      <c r="H18" s="59">
        <v>553</v>
      </c>
      <c r="I18" s="59">
        <v>516</v>
      </c>
      <c r="J18" s="59">
        <v>480</v>
      </c>
      <c r="K18" s="59">
        <v>447</v>
      </c>
      <c r="L18" s="59">
        <v>414</v>
      </c>
      <c r="M18" s="59">
        <v>383</v>
      </c>
      <c r="N18" s="59">
        <v>353</v>
      </c>
      <c r="O18" s="59">
        <v>324</v>
      </c>
      <c r="P18" s="59">
        <v>297</v>
      </c>
      <c r="Q18" s="59">
        <v>271</v>
      </c>
      <c r="R18" s="59">
        <v>245</v>
      </c>
      <c r="S18" s="59">
        <v>220</v>
      </c>
      <c r="T18" s="59">
        <v>195</v>
      </c>
      <c r="U18" s="59">
        <v>169</v>
      </c>
      <c r="V18" s="59">
        <v>143</v>
      </c>
    </row>
    <row r="19" spans="1:22" ht="12.95" customHeight="1" x14ac:dyDescent="0.2">
      <c r="A19" s="2">
        <f t="shared" si="0"/>
        <v>62</v>
      </c>
      <c r="B19" s="59">
        <v>790</v>
      </c>
      <c r="C19" s="59">
        <v>740</v>
      </c>
      <c r="D19" s="59">
        <v>694</v>
      </c>
      <c r="E19" s="59">
        <v>649</v>
      </c>
      <c r="F19" s="59">
        <v>607</v>
      </c>
      <c r="G19" s="59">
        <v>567</v>
      </c>
      <c r="H19" s="59">
        <v>528</v>
      </c>
      <c r="I19" s="59">
        <v>492</v>
      </c>
      <c r="J19" s="59">
        <v>456</v>
      </c>
      <c r="K19" s="59">
        <v>423</v>
      </c>
      <c r="L19" s="59">
        <v>391</v>
      </c>
      <c r="M19" s="59">
        <v>361</v>
      </c>
      <c r="N19" s="59">
        <v>331</v>
      </c>
      <c r="O19" s="59">
        <v>303</v>
      </c>
      <c r="P19" s="59">
        <v>276</v>
      </c>
      <c r="Q19" s="59">
        <v>250</v>
      </c>
      <c r="R19" s="59">
        <v>225</v>
      </c>
      <c r="S19" s="59">
        <v>200</v>
      </c>
      <c r="T19" s="59">
        <v>175</v>
      </c>
      <c r="U19" s="59">
        <v>150</v>
      </c>
      <c r="V19" s="59">
        <v>125</v>
      </c>
    </row>
    <row r="20" spans="1:22" ht="12.95" customHeight="1" x14ac:dyDescent="0.2">
      <c r="A20" s="2">
        <f t="shared" si="0"/>
        <v>61</v>
      </c>
      <c r="B20" s="59">
        <v>760</v>
      </c>
      <c r="C20" s="59">
        <v>711</v>
      </c>
      <c r="D20" s="59">
        <v>665</v>
      </c>
      <c r="E20" s="59">
        <v>621</v>
      </c>
      <c r="F20" s="59">
        <v>580</v>
      </c>
      <c r="G20" s="59">
        <v>541</v>
      </c>
      <c r="H20" s="59">
        <v>502</v>
      </c>
      <c r="I20" s="59">
        <v>467</v>
      </c>
      <c r="J20" s="59">
        <v>431</v>
      </c>
      <c r="K20" s="59">
        <v>399</v>
      </c>
      <c r="L20" s="59">
        <v>368</v>
      </c>
      <c r="M20" s="59">
        <v>338</v>
      </c>
      <c r="N20" s="59">
        <v>308</v>
      </c>
      <c r="O20" s="59">
        <v>281</v>
      </c>
      <c r="P20" s="59">
        <v>254</v>
      </c>
      <c r="Q20" s="59">
        <v>229</v>
      </c>
      <c r="R20" s="59">
        <v>204</v>
      </c>
      <c r="S20" s="59">
        <v>180</v>
      </c>
      <c r="T20" s="59">
        <v>156</v>
      </c>
      <c r="U20" s="59">
        <v>132</v>
      </c>
      <c r="V20" s="59">
        <v>108</v>
      </c>
    </row>
    <row r="21" spans="1:22" ht="12.95" customHeight="1" x14ac:dyDescent="0.2">
      <c r="A21" s="2">
        <f t="shared" si="0"/>
        <v>60</v>
      </c>
      <c r="B21" s="59">
        <v>730</v>
      </c>
      <c r="C21" s="59">
        <v>682</v>
      </c>
      <c r="D21" s="59">
        <v>637</v>
      </c>
      <c r="E21" s="59">
        <v>594</v>
      </c>
      <c r="F21" s="59">
        <v>553</v>
      </c>
      <c r="G21" s="59">
        <v>515</v>
      </c>
      <c r="H21" s="59">
        <v>477</v>
      </c>
      <c r="I21" s="59">
        <v>442</v>
      </c>
      <c r="J21" s="59">
        <v>407</v>
      </c>
      <c r="K21" s="59">
        <v>375</v>
      </c>
      <c r="L21" s="59">
        <v>345</v>
      </c>
      <c r="M21" s="59">
        <v>315</v>
      </c>
      <c r="N21" s="59">
        <v>286</v>
      </c>
      <c r="O21" s="59">
        <v>259</v>
      </c>
      <c r="P21" s="59">
        <v>233</v>
      </c>
      <c r="Q21" s="59">
        <v>208</v>
      </c>
      <c r="R21" s="59">
        <v>183</v>
      </c>
      <c r="S21" s="59">
        <v>160</v>
      </c>
      <c r="T21" s="59">
        <v>137</v>
      </c>
      <c r="U21" s="59">
        <v>114</v>
      </c>
      <c r="V21" s="59">
        <v>91</v>
      </c>
    </row>
    <row r="22" spans="1:22" ht="12.95" customHeight="1" x14ac:dyDescent="0.2">
      <c r="A22" s="2">
        <f t="shared" si="0"/>
        <v>59</v>
      </c>
      <c r="B22" s="59">
        <v>701</v>
      </c>
      <c r="C22" s="59">
        <v>654</v>
      </c>
      <c r="D22" s="59">
        <v>609</v>
      </c>
      <c r="E22" s="59">
        <v>567</v>
      </c>
      <c r="F22" s="59">
        <v>527</v>
      </c>
      <c r="G22" s="59">
        <v>489</v>
      </c>
      <c r="H22" s="59">
        <v>452</v>
      </c>
      <c r="I22" s="59">
        <v>417</v>
      </c>
      <c r="J22" s="59">
        <v>383</v>
      </c>
      <c r="K22" s="59">
        <v>352</v>
      </c>
      <c r="L22" s="59">
        <v>322</v>
      </c>
      <c r="M22" s="59">
        <v>293</v>
      </c>
      <c r="N22" s="59">
        <v>264</v>
      </c>
      <c r="O22" s="59">
        <v>238</v>
      </c>
      <c r="P22" s="59">
        <v>212</v>
      </c>
      <c r="Q22" s="59">
        <v>187</v>
      </c>
      <c r="R22" s="59">
        <v>163</v>
      </c>
      <c r="S22" s="59">
        <v>140</v>
      </c>
      <c r="T22" s="59">
        <v>117</v>
      </c>
      <c r="U22" s="59">
        <v>94</v>
      </c>
      <c r="V22" s="59">
        <v>71</v>
      </c>
    </row>
    <row r="23" spans="1:22" ht="12.95" customHeight="1" x14ac:dyDescent="0.2">
      <c r="A23" s="2">
        <f t="shared" si="0"/>
        <v>58</v>
      </c>
      <c r="B23" s="59">
        <v>671</v>
      </c>
      <c r="C23" s="59">
        <v>625</v>
      </c>
      <c r="D23" s="59">
        <v>581</v>
      </c>
      <c r="E23" s="59">
        <v>539</v>
      </c>
      <c r="F23" s="59">
        <v>500</v>
      </c>
      <c r="G23" s="59">
        <v>463</v>
      </c>
      <c r="H23" s="59">
        <v>426</v>
      </c>
      <c r="I23" s="59">
        <v>392</v>
      </c>
      <c r="J23" s="59">
        <v>359</v>
      </c>
      <c r="K23" s="59">
        <v>328</v>
      </c>
      <c r="L23" s="59">
        <v>298</v>
      </c>
      <c r="M23" s="59">
        <v>270</v>
      </c>
      <c r="N23" s="59">
        <v>242</v>
      </c>
      <c r="O23" s="59">
        <v>216</v>
      </c>
      <c r="P23" s="59">
        <v>190</v>
      </c>
      <c r="Q23" s="59">
        <v>166</v>
      </c>
      <c r="R23" s="59">
        <v>142</v>
      </c>
      <c r="S23" s="59">
        <v>120</v>
      </c>
      <c r="T23" s="59">
        <v>98</v>
      </c>
      <c r="U23" s="59">
        <v>76</v>
      </c>
      <c r="V23" s="59">
        <v>54</v>
      </c>
    </row>
    <row r="24" spans="1:22" ht="12.95" customHeight="1" x14ac:dyDescent="0.2">
      <c r="A24" s="2">
        <f t="shared" si="0"/>
        <v>57</v>
      </c>
      <c r="B24" s="59">
        <v>641</v>
      </c>
      <c r="C24" s="59">
        <v>596</v>
      </c>
      <c r="D24" s="59">
        <v>553</v>
      </c>
      <c r="E24" s="59">
        <v>512</v>
      </c>
      <c r="F24" s="59">
        <v>473</v>
      </c>
      <c r="G24" s="59">
        <v>437</v>
      </c>
      <c r="H24" s="59">
        <v>401</v>
      </c>
      <c r="I24" s="59">
        <v>367</v>
      </c>
      <c r="J24" s="59">
        <v>335</v>
      </c>
      <c r="K24" s="59">
        <v>304</v>
      </c>
      <c r="L24" s="59">
        <v>275</v>
      </c>
      <c r="M24" s="59">
        <v>247</v>
      </c>
      <c r="N24" s="59">
        <v>220</v>
      </c>
      <c r="O24" s="59">
        <v>194</v>
      </c>
      <c r="P24" s="59">
        <v>169</v>
      </c>
      <c r="Q24" s="59">
        <v>145</v>
      </c>
      <c r="R24" s="59">
        <v>122</v>
      </c>
      <c r="S24" s="59">
        <v>100</v>
      </c>
      <c r="T24" s="59">
        <v>78</v>
      </c>
      <c r="U24" s="59">
        <v>56</v>
      </c>
      <c r="V24" s="59">
        <v>34</v>
      </c>
    </row>
    <row r="25" spans="1:22" ht="12.95" customHeight="1" x14ac:dyDescent="0.2">
      <c r="A25" s="2">
        <f t="shared" si="0"/>
        <v>56</v>
      </c>
      <c r="B25" s="59">
        <v>612</v>
      </c>
      <c r="C25" s="59">
        <v>567</v>
      </c>
      <c r="D25" s="59">
        <v>525</v>
      </c>
      <c r="E25" s="59">
        <v>485</v>
      </c>
      <c r="F25" s="59">
        <v>447</v>
      </c>
      <c r="G25" s="59">
        <v>411</v>
      </c>
      <c r="H25" s="59">
        <v>376</v>
      </c>
      <c r="I25" s="59">
        <v>343</v>
      </c>
      <c r="J25" s="59">
        <v>311</v>
      </c>
      <c r="K25" s="59">
        <v>281</v>
      </c>
      <c r="L25" s="59">
        <v>252</v>
      </c>
      <c r="M25" s="59">
        <v>225</v>
      </c>
      <c r="N25" s="59">
        <v>198</v>
      </c>
      <c r="O25" s="59">
        <v>172</v>
      </c>
      <c r="P25" s="59">
        <v>148</v>
      </c>
      <c r="Q25" s="59">
        <v>124</v>
      </c>
      <c r="R25" s="59">
        <v>102</v>
      </c>
      <c r="S25" s="59">
        <v>80</v>
      </c>
      <c r="T25" s="59">
        <v>58</v>
      </c>
      <c r="U25" s="59">
        <v>36</v>
      </c>
      <c r="V25" s="59">
        <v>14</v>
      </c>
    </row>
    <row r="26" spans="1:22" ht="12.95" customHeight="1" x14ac:dyDescent="0.2">
      <c r="A26" s="2">
        <f t="shared" si="0"/>
        <v>55</v>
      </c>
      <c r="B26" s="59">
        <v>582</v>
      </c>
      <c r="C26" s="59">
        <v>538</v>
      </c>
      <c r="D26" s="59">
        <v>497</v>
      </c>
      <c r="E26" s="59">
        <v>458</v>
      </c>
      <c r="F26" s="59">
        <v>420</v>
      </c>
      <c r="G26" s="59">
        <v>384</v>
      </c>
      <c r="H26" s="59">
        <v>350</v>
      </c>
      <c r="I26" s="59">
        <v>318</v>
      </c>
      <c r="J26" s="59">
        <v>287</v>
      </c>
      <c r="K26" s="59">
        <v>257</v>
      </c>
      <c r="L26" s="59">
        <v>229</v>
      </c>
      <c r="M26" s="59">
        <v>202</v>
      </c>
      <c r="N26" s="59">
        <v>175</v>
      </c>
      <c r="O26" s="59">
        <v>151</v>
      </c>
      <c r="P26" s="59">
        <v>126</v>
      </c>
      <c r="Q26" s="59">
        <v>103</v>
      </c>
      <c r="R26" s="59">
        <v>81</v>
      </c>
      <c r="S26" s="59">
        <v>60</v>
      </c>
      <c r="T26" s="59">
        <v>39</v>
      </c>
      <c r="U26" s="59">
        <v>18</v>
      </c>
      <c r="V26" s="59"/>
    </row>
    <row r="27" spans="1:22" ht="12.95" customHeight="1" x14ac:dyDescent="0.2">
      <c r="A27" s="2">
        <f t="shared" si="0"/>
        <v>54</v>
      </c>
      <c r="B27" s="59">
        <v>552</v>
      </c>
      <c r="C27" s="59">
        <v>509</v>
      </c>
      <c r="D27" s="59">
        <v>469</v>
      </c>
      <c r="E27" s="59">
        <v>430</v>
      </c>
      <c r="F27" s="59">
        <v>393</v>
      </c>
      <c r="G27" s="59">
        <v>358</v>
      </c>
      <c r="H27" s="59">
        <v>325</v>
      </c>
      <c r="I27" s="59">
        <v>293</v>
      </c>
      <c r="J27" s="59">
        <v>263</v>
      </c>
      <c r="K27" s="59">
        <v>233</v>
      </c>
      <c r="L27" s="59">
        <v>206</v>
      </c>
      <c r="M27" s="59">
        <v>179</v>
      </c>
      <c r="N27" s="59">
        <v>153</v>
      </c>
      <c r="O27" s="59">
        <v>129</v>
      </c>
      <c r="P27" s="59">
        <v>105</v>
      </c>
      <c r="Q27" s="59">
        <v>82</v>
      </c>
      <c r="R27" s="59">
        <v>61</v>
      </c>
      <c r="S27" s="59">
        <v>40</v>
      </c>
      <c r="T27" s="59">
        <v>19</v>
      </c>
      <c r="U27" s="59"/>
      <c r="V27" s="59"/>
    </row>
    <row r="28" spans="1:22" ht="12.95" customHeight="1" x14ac:dyDescent="0.2">
      <c r="A28" s="2">
        <f t="shared" si="0"/>
        <v>53</v>
      </c>
      <c r="B28" s="59">
        <v>523</v>
      </c>
      <c r="C28" s="59">
        <v>480</v>
      </c>
      <c r="D28" s="59">
        <v>441</v>
      </c>
      <c r="E28" s="59">
        <v>403</v>
      </c>
      <c r="F28" s="59">
        <v>367</v>
      </c>
      <c r="G28" s="59">
        <v>332</v>
      </c>
      <c r="H28" s="59">
        <v>300</v>
      </c>
      <c r="I28" s="59">
        <v>268</v>
      </c>
      <c r="J28" s="59">
        <v>239</v>
      </c>
      <c r="K28" s="59">
        <v>210</v>
      </c>
      <c r="L28" s="59">
        <v>183</v>
      </c>
      <c r="M28" s="59">
        <v>156</v>
      </c>
      <c r="N28" s="59">
        <v>131</v>
      </c>
      <c r="O28" s="59">
        <v>107</v>
      </c>
      <c r="P28" s="59">
        <v>84</v>
      </c>
      <c r="Q28" s="59">
        <v>62</v>
      </c>
      <c r="R28" s="59">
        <v>41</v>
      </c>
      <c r="S28" s="59">
        <v>20</v>
      </c>
      <c r="T28" s="59"/>
      <c r="U28" s="59"/>
      <c r="V28" s="59"/>
    </row>
    <row r="29" spans="1:22" ht="12.95" customHeight="1" x14ac:dyDescent="0.2">
      <c r="A29" s="2">
        <f t="shared" si="0"/>
        <v>52</v>
      </c>
      <c r="B29" s="59">
        <v>494</v>
      </c>
      <c r="C29" s="59">
        <v>452</v>
      </c>
      <c r="D29" s="59">
        <v>413</v>
      </c>
      <c r="E29" s="59">
        <v>376</v>
      </c>
      <c r="F29" s="59">
        <v>341</v>
      </c>
      <c r="G29" s="59">
        <v>307</v>
      </c>
      <c r="H29" s="59">
        <v>275</v>
      </c>
      <c r="I29" s="59">
        <v>244</v>
      </c>
      <c r="J29" s="59">
        <v>215</v>
      </c>
      <c r="K29" s="59">
        <v>187</v>
      </c>
      <c r="L29" s="59">
        <v>160</v>
      </c>
      <c r="M29" s="59">
        <v>134</v>
      </c>
      <c r="N29" s="59">
        <v>109</v>
      </c>
      <c r="O29" s="59">
        <v>86</v>
      </c>
      <c r="P29" s="59">
        <v>63</v>
      </c>
      <c r="Q29" s="59">
        <v>42</v>
      </c>
      <c r="R29" s="59">
        <v>20</v>
      </c>
      <c r="S29" s="59"/>
      <c r="T29" s="59"/>
      <c r="U29" s="59"/>
      <c r="V29" s="59"/>
    </row>
    <row r="30" spans="1:22" ht="12.95" customHeight="1" x14ac:dyDescent="0.2">
      <c r="A30" s="2">
        <f t="shared" si="0"/>
        <v>51</v>
      </c>
      <c r="B30" s="59">
        <v>464</v>
      </c>
      <c r="C30" s="59">
        <v>423</v>
      </c>
      <c r="D30" s="59">
        <v>385</v>
      </c>
      <c r="E30" s="59">
        <v>349</v>
      </c>
      <c r="F30" s="59">
        <v>314</v>
      </c>
      <c r="G30" s="59">
        <v>281</v>
      </c>
      <c r="H30" s="59">
        <v>249</v>
      </c>
      <c r="I30" s="59">
        <v>219</v>
      </c>
      <c r="J30" s="59">
        <v>191</v>
      </c>
      <c r="K30" s="59">
        <v>163</v>
      </c>
      <c r="L30" s="59">
        <v>137</v>
      </c>
      <c r="M30" s="59">
        <v>111</v>
      </c>
      <c r="N30" s="59">
        <v>87</v>
      </c>
      <c r="O30" s="59">
        <v>64</v>
      </c>
      <c r="P30" s="59">
        <v>43</v>
      </c>
      <c r="Q30" s="59">
        <v>21</v>
      </c>
      <c r="R30" s="59"/>
      <c r="S30" s="59"/>
      <c r="T30" s="59"/>
      <c r="U30" s="59"/>
      <c r="V30" s="59"/>
    </row>
    <row r="31" spans="1:22" ht="12.95" customHeight="1" x14ac:dyDescent="0.2">
      <c r="A31" s="2">
        <f t="shared" si="0"/>
        <v>50</v>
      </c>
      <c r="B31" s="59">
        <v>435</v>
      </c>
      <c r="C31" s="59">
        <v>395</v>
      </c>
      <c r="D31" s="59">
        <v>357</v>
      </c>
      <c r="E31" s="59">
        <v>322</v>
      </c>
      <c r="F31" s="59">
        <v>288</v>
      </c>
      <c r="G31" s="59">
        <v>255</v>
      </c>
      <c r="H31" s="59">
        <v>224</v>
      </c>
      <c r="I31" s="59">
        <v>195</v>
      </c>
      <c r="J31" s="59">
        <v>167</v>
      </c>
      <c r="K31" s="59">
        <v>140</v>
      </c>
      <c r="L31" s="59">
        <v>114</v>
      </c>
      <c r="M31" s="59">
        <v>89</v>
      </c>
      <c r="N31" s="59">
        <v>65</v>
      </c>
      <c r="O31" s="59">
        <v>43</v>
      </c>
      <c r="P31" s="59">
        <v>22</v>
      </c>
      <c r="Q31" s="59"/>
      <c r="R31" s="59"/>
      <c r="S31" s="59"/>
      <c r="T31" s="59"/>
      <c r="U31" s="59"/>
      <c r="V31" s="59"/>
    </row>
    <row r="32" spans="1:22" ht="12.95" customHeight="1" x14ac:dyDescent="0.2">
      <c r="A32" s="2">
        <f t="shared" si="0"/>
        <v>49</v>
      </c>
      <c r="B32" s="59">
        <v>406</v>
      </c>
      <c r="C32" s="59">
        <v>367</v>
      </c>
      <c r="D32" s="59">
        <v>330</v>
      </c>
      <c r="E32" s="59">
        <v>295</v>
      </c>
      <c r="F32" s="59">
        <v>262</v>
      </c>
      <c r="G32" s="59">
        <v>230</v>
      </c>
      <c r="H32" s="59">
        <v>199</v>
      </c>
      <c r="I32" s="59">
        <v>171</v>
      </c>
      <c r="J32" s="59">
        <v>143</v>
      </c>
      <c r="K32" s="59">
        <v>117</v>
      </c>
      <c r="L32" s="59">
        <v>91</v>
      </c>
      <c r="M32" s="59">
        <v>67</v>
      </c>
      <c r="N32" s="59">
        <v>44</v>
      </c>
      <c r="O32" s="59">
        <v>22</v>
      </c>
      <c r="P32" s="59"/>
      <c r="Q32" s="59"/>
      <c r="R32" s="59"/>
      <c r="S32" s="59"/>
      <c r="T32" s="59"/>
      <c r="U32" s="59"/>
      <c r="V32" s="59"/>
    </row>
    <row r="33" spans="1:22" ht="12.95" customHeight="1" x14ac:dyDescent="0.2">
      <c r="A33" s="2">
        <f t="shared" si="0"/>
        <v>48</v>
      </c>
      <c r="B33" s="59">
        <v>376</v>
      </c>
      <c r="C33" s="59">
        <v>338</v>
      </c>
      <c r="D33" s="59">
        <v>302</v>
      </c>
      <c r="E33" s="59">
        <v>268</v>
      </c>
      <c r="F33" s="59">
        <v>235</v>
      </c>
      <c r="G33" s="59">
        <v>204</v>
      </c>
      <c r="H33" s="59">
        <v>174</v>
      </c>
      <c r="I33" s="59">
        <v>146</v>
      </c>
      <c r="J33" s="59">
        <v>119</v>
      </c>
      <c r="K33" s="59">
        <v>93</v>
      </c>
      <c r="L33" s="59">
        <v>68</v>
      </c>
      <c r="M33" s="59">
        <v>45</v>
      </c>
      <c r="N33" s="59">
        <v>22</v>
      </c>
      <c r="O33" s="59"/>
      <c r="P33" s="59"/>
      <c r="Q33" s="59"/>
      <c r="R33" s="59"/>
      <c r="S33" s="59"/>
      <c r="T33" s="59"/>
      <c r="U33" s="59"/>
      <c r="V33" s="59"/>
    </row>
    <row r="34" spans="1:22" ht="12.95" customHeight="1" x14ac:dyDescent="0.2">
      <c r="A34" s="2">
        <f t="shared" si="0"/>
        <v>47</v>
      </c>
      <c r="B34" s="59">
        <v>347</v>
      </c>
      <c r="C34" s="59">
        <v>310</v>
      </c>
      <c r="D34" s="59">
        <v>274</v>
      </c>
      <c r="E34" s="59">
        <v>241</v>
      </c>
      <c r="F34" s="59">
        <v>209</v>
      </c>
      <c r="G34" s="59">
        <v>178</v>
      </c>
      <c r="H34" s="59">
        <v>149</v>
      </c>
      <c r="I34" s="59">
        <v>121</v>
      </c>
      <c r="J34" s="59">
        <v>95</v>
      </c>
      <c r="K34" s="59">
        <v>70</v>
      </c>
      <c r="L34" s="59">
        <v>45</v>
      </c>
      <c r="M34" s="59">
        <v>23</v>
      </c>
      <c r="N34" s="59"/>
      <c r="O34" s="59"/>
      <c r="P34" s="59"/>
      <c r="Q34" s="59"/>
      <c r="R34" s="59"/>
      <c r="S34" s="59"/>
      <c r="T34" s="59"/>
      <c r="U34" s="59"/>
      <c r="V34" s="59"/>
    </row>
    <row r="35" spans="1:22" ht="12.95" customHeight="1" x14ac:dyDescent="0.2">
      <c r="A35" s="2">
        <f t="shared" si="0"/>
        <v>46</v>
      </c>
      <c r="B35" s="59">
        <v>318</v>
      </c>
      <c r="C35" s="59">
        <v>282</v>
      </c>
      <c r="D35" s="59">
        <v>247</v>
      </c>
      <c r="E35" s="59">
        <v>214</v>
      </c>
      <c r="F35" s="59">
        <v>183</v>
      </c>
      <c r="G35" s="59">
        <v>153</v>
      </c>
      <c r="H35" s="59">
        <v>124</v>
      </c>
      <c r="I35" s="59">
        <v>97</v>
      </c>
      <c r="J35" s="59">
        <v>71</v>
      </c>
      <c r="K35" s="59">
        <v>47</v>
      </c>
      <c r="L35" s="59">
        <v>23</v>
      </c>
      <c r="M35" s="59"/>
      <c r="N35" s="59"/>
      <c r="O35" s="59"/>
      <c r="P35" s="59"/>
      <c r="Q35" s="59"/>
      <c r="R35" s="59"/>
      <c r="S35" s="59"/>
      <c r="T35" s="59"/>
      <c r="U35" s="59"/>
      <c r="V35" s="59"/>
    </row>
    <row r="36" spans="1:22" ht="12.95" customHeight="1" x14ac:dyDescent="0.2">
      <c r="A36" s="2">
        <f t="shared" si="0"/>
        <v>45</v>
      </c>
      <c r="B36" s="59">
        <v>289</v>
      </c>
      <c r="C36" s="59">
        <v>253</v>
      </c>
      <c r="D36" s="59">
        <v>220</v>
      </c>
      <c r="E36" s="59">
        <v>187</v>
      </c>
      <c r="F36" s="59">
        <v>157</v>
      </c>
      <c r="G36" s="59">
        <v>127</v>
      </c>
      <c r="H36" s="59">
        <v>99</v>
      </c>
      <c r="I36" s="59">
        <v>73</v>
      </c>
      <c r="J36" s="59">
        <v>47</v>
      </c>
      <c r="K36" s="59">
        <v>23</v>
      </c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</row>
    <row r="37" spans="1:22" ht="12.95" customHeight="1" x14ac:dyDescent="0.2">
      <c r="A37" s="2">
        <f t="shared" si="0"/>
        <v>44</v>
      </c>
      <c r="B37" s="59">
        <v>260</v>
      </c>
      <c r="C37" s="59">
        <v>224</v>
      </c>
      <c r="D37" s="59">
        <v>192</v>
      </c>
      <c r="E37" s="59">
        <v>160</v>
      </c>
      <c r="F37" s="59">
        <v>130</v>
      </c>
      <c r="G37" s="59">
        <v>101</v>
      </c>
      <c r="H37" s="59">
        <v>74</v>
      </c>
      <c r="I37" s="59">
        <v>49</v>
      </c>
      <c r="J37" s="59">
        <v>24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</row>
    <row r="38" spans="1:22" ht="12.95" customHeight="1" x14ac:dyDescent="0.2">
      <c r="A38" s="2">
        <f t="shared" si="0"/>
        <v>43</v>
      </c>
      <c r="B38" s="59">
        <v>231</v>
      </c>
      <c r="C38" s="59">
        <v>196</v>
      </c>
      <c r="D38" s="59">
        <v>164</v>
      </c>
      <c r="E38" s="59">
        <v>133</v>
      </c>
      <c r="F38" s="59">
        <v>104</v>
      </c>
      <c r="G38" s="59">
        <v>76</v>
      </c>
      <c r="H38" s="59">
        <v>50</v>
      </c>
      <c r="I38" s="59">
        <v>25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</row>
    <row r="39" spans="1:22" ht="12.95" customHeight="1" x14ac:dyDescent="0.2">
      <c r="A39" s="2">
        <f t="shared" si="0"/>
        <v>42</v>
      </c>
      <c r="B39" s="59">
        <v>202</v>
      </c>
      <c r="C39" s="59">
        <v>168</v>
      </c>
      <c r="D39" s="59">
        <v>137</v>
      </c>
      <c r="E39" s="59">
        <v>107</v>
      </c>
      <c r="F39" s="59">
        <v>78</v>
      </c>
      <c r="G39" s="59">
        <v>51</v>
      </c>
      <c r="H39" s="59">
        <v>26</v>
      </c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</row>
    <row r="40" spans="1:22" ht="12.95" customHeight="1" x14ac:dyDescent="0.2">
      <c r="A40" s="2">
        <f t="shared" si="0"/>
        <v>41</v>
      </c>
      <c r="B40" s="59">
        <v>173</v>
      </c>
      <c r="C40" s="59">
        <v>140</v>
      </c>
      <c r="D40" s="59">
        <v>109</v>
      </c>
      <c r="E40" s="59">
        <v>80</v>
      </c>
      <c r="F40" s="59">
        <v>52</v>
      </c>
      <c r="G40" s="59">
        <v>26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ht="12.95" customHeight="1" x14ac:dyDescent="0.2">
      <c r="A41" s="2">
        <f t="shared" si="0"/>
        <v>40</v>
      </c>
      <c r="B41" s="59">
        <v>144</v>
      </c>
      <c r="C41" s="59">
        <v>112</v>
      </c>
      <c r="D41" s="59">
        <v>82</v>
      </c>
      <c r="E41" s="59">
        <v>53</v>
      </c>
      <c r="F41" s="59">
        <v>26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2" ht="12.95" customHeight="1" x14ac:dyDescent="0.2">
      <c r="A42" s="2">
        <f t="shared" si="0"/>
        <v>39</v>
      </c>
      <c r="B42" s="59">
        <v>115</v>
      </c>
      <c r="C42" s="59">
        <v>84</v>
      </c>
      <c r="D42" s="59">
        <v>55</v>
      </c>
      <c r="E42" s="59">
        <v>27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  <row r="43" spans="1:22" x14ac:dyDescent="0.2">
      <c r="A43" s="2">
        <f t="shared" si="0"/>
        <v>38</v>
      </c>
      <c r="B43" s="59">
        <v>86</v>
      </c>
      <c r="C43" s="59">
        <v>56</v>
      </c>
      <c r="D43" s="59">
        <v>28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</row>
    <row r="44" spans="1:22" x14ac:dyDescent="0.2">
      <c r="A44" s="2">
        <f t="shared" si="0"/>
        <v>37</v>
      </c>
      <c r="B44" s="59">
        <v>57</v>
      </c>
      <c r="C44" s="59">
        <v>28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</row>
    <row r="45" spans="1:22" x14ac:dyDescent="0.2">
      <c r="A45" s="2">
        <f t="shared" si="0"/>
        <v>36</v>
      </c>
      <c r="B45" s="59">
        <v>29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</row>
    <row r="46" spans="1:22" ht="13.5" thickBot="1" x14ac:dyDescent="0.25"/>
    <row r="47" spans="1:22" x14ac:dyDescent="0.2">
      <c r="A47" s="129" t="s">
        <v>42</v>
      </c>
      <c r="B47" s="130"/>
      <c r="C47" s="130"/>
      <c r="D47" s="130"/>
      <c r="E47" s="130"/>
      <c r="F47" s="130"/>
      <c r="G47" s="130"/>
      <c r="H47" s="130"/>
      <c r="I47" s="131"/>
    </row>
    <row r="48" spans="1:22" x14ac:dyDescent="0.2">
      <c r="A48" s="132"/>
      <c r="B48" s="133"/>
      <c r="C48" s="133"/>
      <c r="D48" s="133"/>
      <c r="E48" s="133"/>
      <c r="F48" s="133"/>
      <c r="G48" s="133"/>
      <c r="H48" s="133"/>
      <c r="I48" s="134"/>
    </row>
    <row r="49" spans="1:9" x14ac:dyDescent="0.2">
      <c r="A49" s="132"/>
      <c r="B49" s="133"/>
      <c r="C49" s="133"/>
      <c r="D49" s="133"/>
      <c r="E49" s="133"/>
      <c r="F49" s="133"/>
      <c r="G49" s="133"/>
      <c r="H49" s="133"/>
      <c r="I49" s="134"/>
    </row>
    <row r="50" spans="1:9" x14ac:dyDescent="0.2">
      <c r="A50" s="132"/>
      <c r="B50" s="133"/>
      <c r="C50" s="133"/>
      <c r="D50" s="133"/>
      <c r="E50" s="133"/>
      <c r="F50" s="133"/>
      <c r="G50" s="133"/>
      <c r="H50" s="133"/>
      <c r="I50" s="134"/>
    </row>
    <row r="51" spans="1:9" x14ac:dyDescent="0.2">
      <c r="A51" s="132"/>
      <c r="B51" s="133"/>
      <c r="C51" s="133"/>
      <c r="D51" s="133"/>
      <c r="E51" s="133"/>
      <c r="F51" s="133"/>
      <c r="G51" s="133"/>
      <c r="H51" s="133"/>
      <c r="I51" s="134"/>
    </row>
    <row r="52" spans="1:9" x14ac:dyDescent="0.2">
      <c r="A52" s="132"/>
      <c r="B52" s="133"/>
      <c r="C52" s="133"/>
      <c r="D52" s="133"/>
      <c r="E52" s="133"/>
      <c r="F52" s="133"/>
      <c r="G52" s="133"/>
      <c r="H52" s="133"/>
      <c r="I52" s="134"/>
    </row>
    <row r="53" spans="1:9" x14ac:dyDescent="0.2">
      <c r="A53" s="132"/>
      <c r="B53" s="133"/>
      <c r="C53" s="133"/>
      <c r="D53" s="133"/>
      <c r="E53" s="133"/>
      <c r="F53" s="133"/>
      <c r="G53" s="133"/>
      <c r="H53" s="133"/>
      <c r="I53" s="134"/>
    </row>
    <row r="54" spans="1:9" x14ac:dyDescent="0.2">
      <c r="A54" s="132"/>
      <c r="B54" s="133"/>
      <c r="C54" s="133"/>
      <c r="D54" s="133"/>
      <c r="E54" s="133"/>
      <c r="F54" s="133"/>
      <c r="G54" s="133"/>
      <c r="H54" s="133"/>
      <c r="I54" s="134"/>
    </row>
    <row r="55" spans="1:9" x14ac:dyDescent="0.2">
      <c r="A55" s="132"/>
      <c r="B55" s="133"/>
      <c r="C55" s="133"/>
      <c r="D55" s="133"/>
      <c r="E55" s="133"/>
      <c r="F55" s="133"/>
      <c r="G55" s="133"/>
      <c r="H55" s="133"/>
      <c r="I55" s="134"/>
    </row>
    <row r="56" spans="1:9" x14ac:dyDescent="0.2">
      <c r="A56" s="132"/>
      <c r="B56" s="133"/>
      <c r="C56" s="133"/>
      <c r="D56" s="133"/>
      <c r="E56" s="133"/>
      <c r="F56" s="133"/>
      <c r="G56" s="133"/>
      <c r="H56" s="133"/>
      <c r="I56" s="134"/>
    </row>
    <row r="57" spans="1:9" ht="13.5" thickBot="1" x14ac:dyDescent="0.25">
      <c r="A57" s="135"/>
      <c r="B57" s="136"/>
      <c r="C57" s="136"/>
      <c r="D57" s="136"/>
      <c r="E57" s="136"/>
      <c r="F57" s="136"/>
      <c r="G57" s="136"/>
      <c r="H57" s="136"/>
      <c r="I57" s="137"/>
    </row>
  </sheetData>
  <sheetProtection password="C03F" sheet="1" objects="1" scenarios="1"/>
  <mergeCells count="6">
    <mergeCell ref="A47:I57"/>
    <mergeCell ref="A1:V1"/>
    <mergeCell ref="A2:V2"/>
    <mergeCell ref="A3:A5"/>
    <mergeCell ref="B3:V3"/>
    <mergeCell ref="B5:V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68" fitToWidth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AA15" sqref="AA15"/>
    </sheetView>
  </sheetViews>
  <sheetFormatPr defaultRowHeight="12.75" x14ac:dyDescent="0.2"/>
  <cols>
    <col min="1" max="1" width="16.85546875" customWidth="1"/>
    <col min="2" max="22" width="6.85546875" customWidth="1"/>
    <col min="29" max="32" width="9.140625" customWidth="1"/>
  </cols>
  <sheetData>
    <row r="1" spans="1:22" ht="63" customHeight="1" x14ac:dyDescent="0.2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</row>
    <row r="2" spans="1:22" ht="20.25" customHeight="1" x14ac:dyDescent="0.2">
      <c r="A2" s="155" t="s">
        <v>0</v>
      </c>
      <c r="B2" s="156"/>
      <c r="C2" s="156"/>
      <c r="D2" s="156"/>
      <c r="E2" s="156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8"/>
    </row>
    <row r="3" spans="1:22" ht="18" customHeight="1" x14ac:dyDescent="0.2">
      <c r="A3" s="144" t="s">
        <v>1</v>
      </c>
      <c r="B3" s="161" t="s">
        <v>2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</row>
    <row r="4" spans="1:22" ht="23.25" customHeight="1" x14ac:dyDescent="0.2">
      <c r="A4" s="159"/>
      <c r="B4" s="163" t="s">
        <v>3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2" ht="27.75" customHeight="1" x14ac:dyDescent="0.2">
      <c r="A5" s="160"/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>
        <v>11</v>
      </c>
      <c r="I5" s="1">
        <v>12</v>
      </c>
      <c r="J5" s="1">
        <v>13</v>
      </c>
      <c r="K5" s="1">
        <v>14</v>
      </c>
      <c r="L5" s="1">
        <v>15</v>
      </c>
      <c r="M5" s="1">
        <v>16</v>
      </c>
      <c r="N5" s="1">
        <v>17</v>
      </c>
      <c r="O5" s="1">
        <v>18</v>
      </c>
      <c r="P5" s="1">
        <v>19</v>
      </c>
      <c r="Q5" s="1">
        <v>20</v>
      </c>
      <c r="R5" s="1">
        <v>21</v>
      </c>
      <c r="S5" s="1">
        <v>22</v>
      </c>
      <c r="T5" s="1">
        <v>23</v>
      </c>
      <c r="U5" s="1">
        <v>24</v>
      </c>
      <c r="V5" s="1">
        <v>25</v>
      </c>
    </row>
    <row r="6" spans="1:22" ht="12.95" customHeight="1" x14ac:dyDescent="0.2">
      <c r="A6" s="2">
        <v>35</v>
      </c>
      <c r="B6" s="3">
        <v>41.2</v>
      </c>
      <c r="C6" s="3">
        <v>40.799999999999997</v>
      </c>
      <c r="D6" s="3">
        <v>40.299999999999997</v>
      </c>
      <c r="E6" s="3">
        <v>39.9</v>
      </c>
      <c r="F6" s="3">
        <v>39.5</v>
      </c>
      <c r="G6" s="3">
        <v>39.1</v>
      </c>
      <c r="H6" s="3">
        <v>38.700000000000003</v>
      </c>
      <c r="I6" s="3">
        <v>38.299999999999997</v>
      </c>
      <c r="J6" s="3">
        <v>37.9</v>
      </c>
      <c r="K6" s="3">
        <v>37.5</v>
      </c>
      <c r="L6" s="3">
        <v>37.1</v>
      </c>
      <c r="M6" s="3">
        <v>36.6</v>
      </c>
      <c r="N6" s="3">
        <v>36.200000000000003</v>
      </c>
      <c r="O6" s="3">
        <v>35.799999999999997</v>
      </c>
      <c r="P6" s="3">
        <v>35.4</v>
      </c>
      <c r="Q6" s="3">
        <v>35</v>
      </c>
      <c r="R6" s="3">
        <v>34.6</v>
      </c>
      <c r="S6" s="3">
        <v>34.200000000000003</v>
      </c>
      <c r="T6" s="3">
        <v>33.799999999999997</v>
      </c>
      <c r="U6" s="3">
        <v>33.4</v>
      </c>
      <c r="V6" s="3">
        <v>33</v>
      </c>
    </row>
    <row r="7" spans="1:22" ht="12.95" customHeight="1" x14ac:dyDescent="0.2">
      <c r="A7" s="2">
        <v>36</v>
      </c>
      <c r="B7" s="3">
        <v>42.1</v>
      </c>
      <c r="C7" s="3">
        <v>41.7</v>
      </c>
      <c r="D7" s="3">
        <v>41.3</v>
      </c>
      <c r="E7" s="3">
        <v>40.9</v>
      </c>
      <c r="F7" s="3">
        <v>40.5</v>
      </c>
      <c r="G7" s="3">
        <v>40.1</v>
      </c>
      <c r="H7" s="3">
        <v>39.700000000000003</v>
      </c>
      <c r="I7" s="3">
        <v>39.299999999999997</v>
      </c>
      <c r="J7" s="3">
        <v>38.9</v>
      </c>
      <c r="K7" s="3">
        <v>38.5</v>
      </c>
      <c r="L7" s="3">
        <v>38</v>
      </c>
      <c r="M7" s="3">
        <v>37.6</v>
      </c>
      <c r="N7" s="3">
        <v>37.200000000000003</v>
      </c>
      <c r="O7" s="3">
        <v>36.799999999999997</v>
      </c>
      <c r="P7" s="3">
        <v>36.4</v>
      </c>
      <c r="Q7" s="3">
        <v>36</v>
      </c>
      <c r="R7" s="3">
        <v>35.6</v>
      </c>
      <c r="S7" s="3">
        <v>35.200000000000003</v>
      </c>
      <c r="T7" s="3">
        <v>34.799999999999997</v>
      </c>
      <c r="U7" s="3">
        <v>34.4</v>
      </c>
      <c r="V7" s="3">
        <v>34</v>
      </c>
    </row>
    <row r="8" spans="1:22" ht="12.95" customHeight="1" x14ac:dyDescent="0.2">
      <c r="A8" s="2">
        <v>37</v>
      </c>
      <c r="B8" s="3">
        <v>43.1</v>
      </c>
      <c r="C8" s="3">
        <v>42.7</v>
      </c>
      <c r="D8" s="3">
        <v>42.3</v>
      </c>
      <c r="E8" s="3">
        <v>41.9</v>
      </c>
      <c r="F8" s="3">
        <v>41.5</v>
      </c>
      <c r="G8" s="3">
        <v>41.1</v>
      </c>
      <c r="H8" s="3">
        <v>40.700000000000003</v>
      </c>
      <c r="I8" s="3">
        <v>40.299999999999997</v>
      </c>
      <c r="J8" s="3">
        <v>39.799999999999997</v>
      </c>
      <c r="K8" s="3">
        <v>39.4</v>
      </c>
      <c r="L8" s="3">
        <v>39</v>
      </c>
      <c r="M8" s="3">
        <v>38.6</v>
      </c>
      <c r="N8" s="3">
        <v>38.200000000000003</v>
      </c>
      <c r="O8" s="3">
        <v>37.799999999999997</v>
      </c>
      <c r="P8" s="3">
        <v>37.4</v>
      </c>
      <c r="Q8" s="3">
        <v>37</v>
      </c>
      <c r="R8" s="3">
        <v>36.6</v>
      </c>
      <c r="S8" s="3">
        <v>36.200000000000003</v>
      </c>
      <c r="T8" s="3">
        <v>35.799999999999997</v>
      </c>
      <c r="U8" s="3">
        <v>35.4</v>
      </c>
      <c r="V8" s="3">
        <v>35</v>
      </c>
    </row>
    <row r="9" spans="1:22" ht="12.95" customHeight="1" x14ac:dyDescent="0.2">
      <c r="A9" s="2">
        <v>38</v>
      </c>
      <c r="B9" s="3">
        <v>44</v>
      </c>
      <c r="C9" s="3">
        <v>43.6</v>
      </c>
      <c r="D9" s="3">
        <v>43.2</v>
      </c>
      <c r="E9" s="3">
        <v>42.8</v>
      </c>
      <c r="F9" s="3">
        <v>42.4</v>
      </c>
      <c r="G9" s="3">
        <v>42</v>
      </c>
      <c r="H9" s="3">
        <v>41.6</v>
      </c>
      <c r="I9" s="3">
        <v>41.2</v>
      </c>
      <c r="J9" s="3">
        <v>40.799999999999997</v>
      </c>
      <c r="K9" s="3">
        <v>40.4</v>
      </c>
      <c r="L9" s="3">
        <v>40</v>
      </c>
      <c r="M9" s="3">
        <v>39.6</v>
      </c>
      <c r="N9" s="3">
        <v>39.200000000000003</v>
      </c>
      <c r="O9" s="3">
        <v>38.799999999999997</v>
      </c>
      <c r="P9" s="3">
        <v>38.4</v>
      </c>
      <c r="Q9" s="3">
        <v>38</v>
      </c>
      <c r="R9" s="3">
        <v>37.6</v>
      </c>
      <c r="S9" s="3">
        <v>37.200000000000003</v>
      </c>
      <c r="T9" s="3">
        <v>36.799999999999997</v>
      </c>
      <c r="U9" s="3">
        <v>36.4</v>
      </c>
      <c r="V9" s="3">
        <v>36</v>
      </c>
    </row>
    <row r="10" spans="1:22" ht="12.95" customHeight="1" x14ac:dyDescent="0.2">
      <c r="A10" s="2">
        <v>39</v>
      </c>
      <c r="B10" s="3">
        <v>45</v>
      </c>
      <c r="C10" s="3">
        <v>44.6</v>
      </c>
      <c r="D10" s="3">
        <v>44.2</v>
      </c>
      <c r="E10" s="3">
        <v>43.8</v>
      </c>
      <c r="F10" s="3">
        <v>43.4</v>
      </c>
      <c r="G10" s="3">
        <v>43</v>
      </c>
      <c r="H10" s="3">
        <v>42.6</v>
      </c>
      <c r="I10" s="3">
        <v>42.2</v>
      </c>
      <c r="J10" s="3">
        <v>41.8</v>
      </c>
      <c r="K10" s="3">
        <v>41.4</v>
      </c>
      <c r="L10" s="3">
        <v>41</v>
      </c>
      <c r="M10" s="3">
        <v>40.6</v>
      </c>
      <c r="N10" s="3">
        <v>40.299999999999997</v>
      </c>
      <c r="O10" s="3">
        <v>39.799999999999997</v>
      </c>
      <c r="P10" s="3">
        <v>39.4</v>
      </c>
      <c r="Q10" s="3">
        <v>39</v>
      </c>
      <c r="R10" s="3">
        <v>38.6</v>
      </c>
      <c r="S10" s="3">
        <v>38.200000000000003</v>
      </c>
      <c r="T10" s="3">
        <v>37.799999999999997</v>
      </c>
      <c r="U10" s="3">
        <v>37.4</v>
      </c>
      <c r="V10" s="3">
        <v>37</v>
      </c>
    </row>
    <row r="11" spans="1:22" ht="12.95" customHeight="1" x14ac:dyDescent="0.2">
      <c r="A11" s="2">
        <v>40</v>
      </c>
      <c r="B11" s="3">
        <v>45.9</v>
      </c>
      <c r="C11" s="3">
        <v>45.6</v>
      </c>
      <c r="D11" s="3">
        <v>45.2</v>
      </c>
      <c r="E11" s="3">
        <v>44.8</v>
      </c>
      <c r="F11" s="3">
        <v>44.4</v>
      </c>
      <c r="G11" s="3">
        <v>44</v>
      </c>
      <c r="H11" s="3">
        <v>43.6</v>
      </c>
      <c r="I11" s="3">
        <v>43.2</v>
      </c>
      <c r="J11" s="3">
        <v>42.8</v>
      </c>
      <c r="K11" s="3">
        <v>42.4</v>
      </c>
      <c r="L11" s="3">
        <v>42</v>
      </c>
      <c r="M11" s="3">
        <v>41.6</v>
      </c>
      <c r="N11" s="3">
        <v>41.2</v>
      </c>
      <c r="O11" s="3">
        <v>40.799999999999997</v>
      </c>
      <c r="P11" s="3">
        <v>40.4</v>
      </c>
      <c r="Q11" s="3">
        <v>40</v>
      </c>
      <c r="R11" s="3">
        <v>39.6</v>
      </c>
      <c r="S11" s="3">
        <v>39.200000000000003</v>
      </c>
      <c r="T11" s="3">
        <v>38.799999999999997</v>
      </c>
      <c r="U11" s="3">
        <v>38.4</v>
      </c>
      <c r="V11" s="3">
        <v>38</v>
      </c>
    </row>
    <row r="12" spans="1:22" ht="12.95" customHeight="1" x14ac:dyDescent="0.2">
      <c r="A12" s="2">
        <v>41</v>
      </c>
      <c r="B12" s="3">
        <v>46.9</v>
      </c>
      <c r="C12" s="3">
        <v>46.5</v>
      </c>
      <c r="D12" s="3">
        <v>46.1</v>
      </c>
      <c r="E12" s="3">
        <v>45.7</v>
      </c>
      <c r="F12" s="3">
        <v>45.3</v>
      </c>
      <c r="G12" s="3">
        <v>45</v>
      </c>
      <c r="H12" s="3">
        <v>44.6</v>
      </c>
      <c r="I12" s="3">
        <v>44.2</v>
      </c>
      <c r="J12" s="3">
        <v>43.8</v>
      </c>
      <c r="K12" s="3">
        <v>43.4</v>
      </c>
      <c r="L12" s="3">
        <v>43</v>
      </c>
      <c r="M12" s="3">
        <v>42.6</v>
      </c>
      <c r="N12" s="3">
        <v>42.2</v>
      </c>
      <c r="O12" s="3">
        <v>41.8</v>
      </c>
      <c r="P12" s="3">
        <v>41.4</v>
      </c>
      <c r="Q12" s="3">
        <v>41</v>
      </c>
      <c r="R12" s="3">
        <v>40.6</v>
      </c>
      <c r="S12" s="3">
        <v>40.299999999999997</v>
      </c>
      <c r="T12" s="3">
        <v>39.799999999999997</v>
      </c>
      <c r="U12" s="3">
        <v>39.4</v>
      </c>
      <c r="V12" s="3">
        <v>39</v>
      </c>
    </row>
    <row r="13" spans="1:22" ht="12.95" customHeight="1" x14ac:dyDescent="0.2">
      <c r="A13" s="2">
        <v>42</v>
      </c>
      <c r="B13" s="3">
        <v>47.8</v>
      </c>
      <c r="C13" s="3">
        <v>47.5</v>
      </c>
      <c r="D13" s="3">
        <v>47.1</v>
      </c>
      <c r="E13" s="3">
        <v>46.7</v>
      </c>
      <c r="F13" s="3">
        <v>46.3</v>
      </c>
      <c r="G13" s="3">
        <v>45.9</v>
      </c>
      <c r="H13" s="3">
        <v>45.5</v>
      </c>
      <c r="I13" s="3">
        <v>45.1</v>
      </c>
      <c r="J13" s="3">
        <v>44.8</v>
      </c>
      <c r="K13" s="3">
        <v>44.4</v>
      </c>
      <c r="L13" s="3">
        <v>44</v>
      </c>
      <c r="M13" s="3">
        <v>43.6</v>
      </c>
      <c r="N13" s="3">
        <v>43.2</v>
      </c>
      <c r="O13" s="3">
        <v>42.8</v>
      </c>
      <c r="P13" s="3">
        <v>42.4</v>
      </c>
      <c r="Q13" s="3">
        <v>42</v>
      </c>
      <c r="R13" s="3">
        <v>41.6</v>
      </c>
      <c r="S13" s="3">
        <v>41.2</v>
      </c>
      <c r="T13" s="3">
        <v>40.799999999999997</v>
      </c>
      <c r="U13" s="3">
        <v>40.4</v>
      </c>
      <c r="V13" s="3">
        <v>40</v>
      </c>
    </row>
    <row r="14" spans="1:22" ht="12.95" customHeight="1" x14ac:dyDescent="0.2">
      <c r="A14" s="2">
        <v>43</v>
      </c>
      <c r="B14" s="3">
        <v>48.8</v>
      </c>
      <c r="C14" s="3">
        <v>48.4</v>
      </c>
      <c r="D14" s="3">
        <v>48</v>
      </c>
      <c r="E14" s="3">
        <v>47.7</v>
      </c>
      <c r="F14" s="3">
        <v>47.3</v>
      </c>
      <c r="G14" s="3">
        <v>46.9</v>
      </c>
      <c r="H14" s="3">
        <v>46.5</v>
      </c>
      <c r="I14" s="3">
        <v>46.1</v>
      </c>
      <c r="J14" s="3">
        <v>45.7</v>
      </c>
      <c r="K14" s="3">
        <v>45.3</v>
      </c>
      <c r="L14" s="3">
        <v>45</v>
      </c>
      <c r="M14" s="3">
        <v>44.6</v>
      </c>
      <c r="N14" s="3">
        <v>44.2</v>
      </c>
      <c r="O14" s="3">
        <v>43.8</v>
      </c>
      <c r="P14" s="3">
        <v>43.4</v>
      </c>
      <c r="Q14" s="3">
        <v>43</v>
      </c>
      <c r="R14" s="3">
        <v>42.6</v>
      </c>
      <c r="S14" s="3">
        <v>42.2</v>
      </c>
      <c r="T14" s="3">
        <v>41.8</v>
      </c>
      <c r="U14" s="3">
        <v>41.4</v>
      </c>
      <c r="V14" s="3">
        <v>41</v>
      </c>
    </row>
    <row r="15" spans="1:22" ht="12.95" customHeight="1" x14ac:dyDescent="0.2">
      <c r="A15" s="2">
        <v>44</v>
      </c>
      <c r="B15" s="3">
        <v>49.7</v>
      </c>
      <c r="C15" s="3">
        <v>49.4</v>
      </c>
      <c r="D15" s="3">
        <v>49</v>
      </c>
      <c r="E15" s="3">
        <v>48.6</v>
      </c>
      <c r="F15" s="3">
        <v>48.2</v>
      </c>
      <c r="G15" s="3">
        <v>47.9</v>
      </c>
      <c r="H15" s="3">
        <v>47.5</v>
      </c>
      <c r="I15" s="3">
        <v>47.1</v>
      </c>
      <c r="J15" s="3">
        <v>46.7</v>
      </c>
      <c r="K15" s="3">
        <v>46.3</v>
      </c>
      <c r="L15" s="3">
        <v>45.9</v>
      </c>
      <c r="M15" s="3">
        <v>45.6</v>
      </c>
      <c r="N15" s="3">
        <v>45.2</v>
      </c>
      <c r="O15" s="3">
        <v>44.8</v>
      </c>
      <c r="P15" s="3">
        <v>44.4</v>
      </c>
      <c r="Q15" s="3">
        <v>44</v>
      </c>
      <c r="R15" s="3">
        <v>43.6</v>
      </c>
      <c r="S15" s="3">
        <v>43.2</v>
      </c>
      <c r="T15" s="3">
        <v>42.8</v>
      </c>
      <c r="U15" s="3">
        <v>42.4</v>
      </c>
      <c r="V15" s="3">
        <v>42</v>
      </c>
    </row>
    <row r="16" spans="1:22" ht="12.95" customHeight="1" x14ac:dyDescent="0.2">
      <c r="A16" s="2">
        <v>45</v>
      </c>
      <c r="B16" s="3">
        <v>50.7</v>
      </c>
      <c r="C16" s="3">
        <v>50.3</v>
      </c>
      <c r="D16" s="3">
        <v>49.9</v>
      </c>
      <c r="E16" s="3">
        <v>49.6</v>
      </c>
      <c r="F16" s="3">
        <v>49.2</v>
      </c>
      <c r="G16" s="3">
        <v>48.8</v>
      </c>
      <c r="H16" s="3">
        <v>48.4</v>
      </c>
      <c r="I16" s="3">
        <v>48.1</v>
      </c>
      <c r="J16" s="3">
        <v>47.7</v>
      </c>
      <c r="K16" s="3">
        <v>47.3</v>
      </c>
      <c r="L16" s="3">
        <v>46.9</v>
      </c>
      <c r="M16" s="3">
        <v>46.5</v>
      </c>
      <c r="N16" s="3">
        <v>46.2</v>
      </c>
      <c r="O16" s="3">
        <v>45.8</v>
      </c>
      <c r="P16" s="3">
        <v>45.4</v>
      </c>
      <c r="Q16" s="3">
        <v>45</v>
      </c>
      <c r="R16" s="3">
        <v>44.6</v>
      </c>
      <c r="S16" s="3">
        <v>44.2</v>
      </c>
      <c r="T16" s="3">
        <v>43.8</v>
      </c>
      <c r="U16" s="3">
        <v>43.4</v>
      </c>
      <c r="V16" s="3">
        <v>43.1</v>
      </c>
    </row>
    <row r="17" spans="1:22" ht="12.95" customHeight="1" x14ac:dyDescent="0.2">
      <c r="A17" s="2">
        <v>46</v>
      </c>
      <c r="B17" s="3">
        <v>51.6</v>
      </c>
      <c r="C17" s="3">
        <v>51.3</v>
      </c>
      <c r="D17" s="3">
        <v>50.9</v>
      </c>
      <c r="E17" s="3">
        <v>50.5</v>
      </c>
      <c r="F17" s="3">
        <v>50.2</v>
      </c>
      <c r="G17" s="3">
        <v>49.8</v>
      </c>
      <c r="H17" s="3">
        <v>49.4</v>
      </c>
      <c r="I17" s="3">
        <v>49</v>
      </c>
      <c r="J17" s="3">
        <v>48.7</v>
      </c>
      <c r="K17" s="3">
        <v>48.3</v>
      </c>
      <c r="L17" s="3">
        <v>47.9</v>
      </c>
      <c r="M17" s="3">
        <v>47.5</v>
      </c>
      <c r="N17" s="3">
        <v>47.2</v>
      </c>
      <c r="O17" s="3">
        <v>46.8</v>
      </c>
      <c r="P17" s="3">
        <v>46.4</v>
      </c>
      <c r="Q17" s="3">
        <v>46</v>
      </c>
      <c r="R17" s="3">
        <v>45.6</v>
      </c>
      <c r="S17" s="3">
        <v>45.2</v>
      </c>
      <c r="T17" s="3">
        <v>44.8</v>
      </c>
      <c r="U17" s="3">
        <v>44.5</v>
      </c>
      <c r="V17" s="3">
        <v>44.1</v>
      </c>
    </row>
    <row r="18" spans="1:22" ht="12.95" customHeight="1" x14ac:dyDescent="0.2">
      <c r="A18" s="2">
        <v>47</v>
      </c>
      <c r="B18" s="3">
        <v>52.6</v>
      </c>
      <c r="C18" s="3">
        <v>52.2</v>
      </c>
      <c r="D18" s="3">
        <v>51.9</v>
      </c>
      <c r="E18" s="3">
        <v>51.5</v>
      </c>
      <c r="F18" s="3">
        <v>51.1</v>
      </c>
      <c r="G18" s="3">
        <v>50.8</v>
      </c>
      <c r="H18" s="3">
        <v>50.4</v>
      </c>
      <c r="I18" s="3">
        <v>50</v>
      </c>
      <c r="J18" s="3">
        <v>49.6</v>
      </c>
      <c r="K18" s="3">
        <v>49.3</v>
      </c>
      <c r="L18" s="3">
        <v>48.9</v>
      </c>
      <c r="M18" s="3">
        <v>48.5</v>
      </c>
      <c r="N18" s="3">
        <v>48.1</v>
      </c>
      <c r="O18" s="3">
        <v>47.8</v>
      </c>
      <c r="P18" s="3">
        <v>47.4</v>
      </c>
      <c r="Q18" s="3">
        <v>47</v>
      </c>
      <c r="R18" s="3">
        <v>46.6</v>
      </c>
      <c r="S18" s="3">
        <v>46.2</v>
      </c>
      <c r="T18" s="3">
        <v>45.9</v>
      </c>
      <c r="U18" s="3">
        <v>45.5</v>
      </c>
      <c r="V18" s="3">
        <v>45.1</v>
      </c>
    </row>
    <row r="19" spans="1:22" ht="12.95" customHeight="1" x14ac:dyDescent="0.2">
      <c r="A19" s="2">
        <v>48</v>
      </c>
      <c r="B19" s="3">
        <v>53.5</v>
      </c>
      <c r="C19" s="3">
        <v>53.2</v>
      </c>
      <c r="D19" s="3">
        <v>52.8</v>
      </c>
      <c r="E19" s="3">
        <v>52.5</v>
      </c>
      <c r="F19" s="3">
        <v>52.1</v>
      </c>
      <c r="G19" s="3">
        <v>51.7</v>
      </c>
      <c r="H19" s="3">
        <v>51.4</v>
      </c>
      <c r="I19" s="3">
        <v>51</v>
      </c>
      <c r="J19" s="3">
        <v>50.6</v>
      </c>
      <c r="K19" s="3">
        <v>50.3</v>
      </c>
      <c r="L19" s="3">
        <v>49.9</v>
      </c>
      <c r="M19" s="3">
        <v>49.5</v>
      </c>
      <c r="N19" s="3">
        <v>49.1</v>
      </c>
      <c r="O19" s="3">
        <v>48.8</v>
      </c>
      <c r="P19" s="3">
        <v>48.4</v>
      </c>
      <c r="Q19" s="3">
        <v>48</v>
      </c>
      <c r="R19" s="3">
        <v>47.6</v>
      </c>
      <c r="S19" s="3">
        <v>47.2</v>
      </c>
      <c r="T19" s="3">
        <v>46.9</v>
      </c>
      <c r="U19" s="3">
        <v>46.5</v>
      </c>
      <c r="V19" s="3">
        <v>46.1</v>
      </c>
    </row>
    <row r="20" spans="1:22" ht="12.95" customHeight="1" x14ac:dyDescent="0.2">
      <c r="A20" s="2">
        <v>49</v>
      </c>
      <c r="B20" s="3">
        <v>54.5</v>
      </c>
      <c r="C20" s="3">
        <v>54.1</v>
      </c>
      <c r="D20" s="3">
        <v>53.8</v>
      </c>
      <c r="E20" s="3">
        <v>53.4</v>
      </c>
      <c r="F20" s="3">
        <v>53.1</v>
      </c>
      <c r="G20" s="3">
        <v>52.7</v>
      </c>
      <c r="H20" s="3">
        <v>52.3</v>
      </c>
      <c r="I20" s="3">
        <v>52</v>
      </c>
      <c r="J20" s="3">
        <v>51.6</v>
      </c>
      <c r="K20" s="3">
        <v>51.2</v>
      </c>
      <c r="L20" s="3">
        <v>50.9</v>
      </c>
      <c r="M20" s="3">
        <v>50.5</v>
      </c>
      <c r="N20" s="3">
        <v>50.1</v>
      </c>
      <c r="O20" s="3">
        <v>49.8</v>
      </c>
      <c r="P20" s="3">
        <v>49.4</v>
      </c>
      <c r="Q20" s="3">
        <v>49</v>
      </c>
      <c r="R20" s="3">
        <v>48.6</v>
      </c>
      <c r="S20" s="3">
        <v>48.3</v>
      </c>
      <c r="T20" s="3">
        <v>47.9</v>
      </c>
      <c r="U20" s="3">
        <v>47.5</v>
      </c>
      <c r="V20" s="3">
        <v>47.1</v>
      </c>
    </row>
    <row r="21" spans="1:22" ht="12.95" customHeight="1" x14ac:dyDescent="0.2">
      <c r="A21" s="2">
        <v>50</v>
      </c>
      <c r="B21" s="3">
        <v>55.5</v>
      </c>
      <c r="C21" s="3">
        <v>55.1</v>
      </c>
      <c r="D21" s="3">
        <v>54.7</v>
      </c>
      <c r="E21" s="3">
        <v>54.4</v>
      </c>
      <c r="F21" s="3">
        <v>54</v>
      </c>
      <c r="G21" s="3">
        <v>53.7</v>
      </c>
      <c r="H21" s="3">
        <v>53.3</v>
      </c>
      <c r="I21" s="3">
        <v>53</v>
      </c>
      <c r="J21" s="3">
        <v>52.6</v>
      </c>
      <c r="K21" s="3">
        <v>52.2</v>
      </c>
      <c r="L21" s="3">
        <v>51.9</v>
      </c>
      <c r="M21" s="3">
        <v>51.5</v>
      </c>
      <c r="N21" s="3">
        <v>51.1</v>
      </c>
      <c r="O21" s="3">
        <v>50.7</v>
      </c>
      <c r="P21" s="3">
        <v>50.4</v>
      </c>
      <c r="Q21" s="3">
        <v>50</v>
      </c>
      <c r="R21" s="3">
        <v>49.6</v>
      </c>
      <c r="S21" s="3">
        <v>49.3</v>
      </c>
      <c r="T21" s="3">
        <v>48.9</v>
      </c>
      <c r="U21" s="3">
        <v>48.5</v>
      </c>
      <c r="V21" s="3">
        <v>48.1</v>
      </c>
    </row>
    <row r="22" spans="1:22" ht="12.95" customHeight="1" x14ac:dyDescent="0.2">
      <c r="A22" s="2">
        <v>51</v>
      </c>
      <c r="B22" s="3">
        <v>56.4</v>
      </c>
      <c r="C22" s="3">
        <v>56.1</v>
      </c>
      <c r="D22" s="3">
        <v>55.7</v>
      </c>
      <c r="E22" s="3">
        <v>55.4</v>
      </c>
      <c r="F22" s="3">
        <v>55</v>
      </c>
      <c r="G22" s="3">
        <v>54.6</v>
      </c>
      <c r="H22" s="3">
        <v>54.3</v>
      </c>
      <c r="I22" s="3">
        <v>53.9</v>
      </c>
      <c r="J22" s="3">
        <v>53.6</v>
      </c>
      <c r="K22" s="3">
        <v>53.2</v>
      </c>
      <c r="L22" s="3">
        <v>52.8</v>
      </c>
      <c r="M22" s="3">
        <v>52.5</v>
      </c>
      <c r="N22" s="3">
        <v>52.1</v>
      </c>
      <c r="O22" s="3">
        <v>51.7</v>
      </c>
      <c r="P22" s="3">
        <v>51.4</v>
      </c>
      <c r="Q22" s="3">
        <v>51</v>
      </c>
      <c r="R22" s="3">
        <v>50.6</v>
      </c>
      <c r="S22" s="3">
        <v>50.3</v>
      </c>
      <c r="T22" s="3">
        <v>49.9</v>
      </c>
      <c r="U22" s="3">
        <v>49.5</v>
      </c>
      <c r="V22" s="3">
        <v>49.1</v>
      </c>
    </row>
    <row r="23" spans="1:22" ht="12.95" customHeight="1" x14ac:dyDescent="0.2">
      <c r="A23" s="2">
        <v>52</v>
      </c>
      <c r="B23" s="3">
        <v>57.4</v>
      </c>
      <c r="C23" s="3">
        <v>57</v>
      </c>
      <c r="D23" s="3">
        <v>56.7</v>
      </c>
      <c r="E23" s="3">
        <v>56.3</v>
      </c>
      <c r="F23" s="3">
        <v>56</v>
      </c>
      <c r="G23" s="3">
        <v>55.6</v>
      </c>
      <c r="H23" s="3">
        <v>55.3</v>
      </c>
      <c r="I23" s="3">
        <v>54.9</v>
      </c>
      <c r="J23" s="3">
        <v>54.5</v>
      </c>
      <c r="K23" s="3">
        <v>54.2</v>
      </c>
      <c r="L23" s="3">
        <v>53.8</v>
      </c>
      <c r="M23" s="3">
        <v>53.5</v>
      </c>
      <c r="N23" s="3">
        <v>53.1</v>
      </c>
      <c r="O23" s="3">
        <v>52.7</v>
      </c>
      <c r="P23" s="3">
        <v>52.4</v>
      </c>
      <c r="Q23" s="3">
        <v>52</v>
      </c>
      <c r="R23" s="3">
        <v>51.6</v>
      </c>
      <c r="S23" s="3">
        <v>51.3</v>
      </c>
      <c r="T23" s="3">
        <v>50.9</v>
      </c>
      <c r="U23" s="3">
        <v>50.5</v>
      </c>
      <c r="V23" s="3">
        <v>50.2</v>
      </c>
    </row>
    <row r="24" spans="1:22" ht="12.95" customHeight="1" x14ac:dyDescent="0.2">
      <c r="A24" s="2">
        <v>53</v>
      </c>
      <c r="B24" s="3">
        <v>58.3</v>
      </c>
      <c r="C24" s="3">
        <v>58</v>
      </c>
      <c r="D24" s="3">
        <v>57.6</v>
      </c>
      <c r="E24" s="3">
        <v>57.3</v>
      </c>
      <c r="F24" s="3">
        <v>56.9</v>
      </c>
      <c r="G24" s="3">
        <v>56.6</v>
      </c>
      <c r="H24" s="3">
        <v>56.2</v>
      </c>
      <c r="I24" s="3">
        <v>55.9</v>
      </c>
      <c r="J24" s="3">
        <v>55.5</v>
      </c>
      <c r="K24" s="3">
        <v>55.2</v>
      </c>
      <c r="L24" s="3">
        <v>54.8</v>
      </c>
      <c r="M24" s="3">
        <v>54.5</v>
      </c>
      <c r="N24" s="3">
        <v>54.1</v>
      </c>
      <c r="O24" s="3">
        <v>53.7</v>
      </c>
      <c r="P24" s="3">
        <v>53.4</v>
      </c>
      <c r="Q24" s="3">
        <v>53</v>
      </c>
      <c r="R24" s="3">
        <v>52.6</v>
      </c>
      <c r="S24" s="3">
        <v>52.3</v>
      </c>
      <c r="T24" s="3">
        <v>51.9</v>
      </c>
      <c r="U24" s="3">
        <v>51.5</v>
      </c>
      <c r="V24" s="3">
        <v>51.2</v>
      </c>
    </row>
    <row r="25" spans="1:22" ht="12.95" customHeight="1" x14ac:dyDescent="0.2">
      <c r="A25" s="2">
        <v>54</v>
      </c>
      <c r="B25" s="3">
        <v>59.3</v>
      </c>
      <c r="C25" s="3">
        <v>59</v>
      </c>
      <c r="D25" s="3">
        <v>58.6</v>
      </c>
      <c r="E25" s="3">
        <v>58.3</v>
      </c>
      <c r="F25" s="3">
        <v>57.9</v>
      </c>
      <c r="G25" s="3">
        <v>57.6</v>
      </c>
      <c r="H25" s="3">
        <v>57.2</v>
      </c>
      <c r="I25" s="3">
        <v>56.9</v>
      </c>
      <c r="J25" s="3">
        <v>56.5</v>
      </c>
      <c r="K25" s="3">
        <v>56.2</v>
      </c>
      <c r="L25" s="3">
        <v>55.8</v>
      </c>
      <c r="M25" s="3">
        <v>55.4</v>
      </c>
      <c r="N25" s="3">
        <v>55.1</v>
      </c>
      <c r="O25" s="3">
        <v>54.7</v>
      </c>
      <c r="P25" s="3">
        <v>54.4</v>
      </c>
      <c r="Q25" s="3">
        <v>54</v>
      </c>
      <c r="R25" s="3">
        <v>53.6</v>
      </c>
      <c r="S25" s="3">
        <v>53.3</v>
      </c>
      <c r="T25" s="3">
        <v>52.9</v>
      </c>
      <c r="U25" s="3">
        <v>52.5</v>
      </c>
      <c r="V25" s="3">
        <v>52.2</v>
      </c>
    </row>
    <row r="26" spans="1:22" ht="12.95" customHeight="1" x14ac:dyDescent="0.2">
      <c r="A26" s="2">
        <v>55</v>
      </c>
      <c r="B26" s="3">
        <v>60.3</v>
      </c>
      <c r="C26" s="3">
        <v>59.9</v>
      </c>
      <c r="D26" s="3">
        <v>59.6</v>
      </c>
      <c r="E26" s="3">
        <v>59.2</v>
      </c>
      <c r="F26" s="3">
        <v>58.9</v>
      </c>
      <c r="G26" s="3">
        <v>58.5</v>
      </c>
      <c r="H26" s="3">
        <v>58.2</v>
      </c>
      <c r="I26" s="3">
        <v>57.8</v>
      </c>
      <c r="J26" s="3">
        <v>57.5</v>
      </c>
      <c r="K26" s="3">
        <v>57.1</v>
      </c>
      <c r="L26" s="3">
        <v>56.8</v>
      </c>
      <c r="M26" s="3">
        <v>56.4</v>
      </c>
      <c r="N26" s="3">
        <v>56.1</v>
      </c>
      <c r="O26" s="3">
        <v>55.7</v>
      </c>
      <c r="P26" s="3">
        <v>55.4</v>
      </c>
      <c r="Q26" s="3">
        <v>55</v>
      </c>
      <c r="R26" s="3">
        <v>54.6</v>
      </c>
      <c r="S26" s="3">
        <v>54.3</v>
      </c>
      <c r="T26" s="3">
        <v>53.9</v>
      </c>
      <c r="U26" s="3">
        <v>53.6</v>
      </c>
      <c r="V26" s="3">
        <v>53.2</v>
      </c>
    </row>
    <row r="27" spans="1:22" ht="12.95" customHeight="1" x14ac:dyDescent="0.2">
      <c r="A27" s="2">
        <v>56</v>
      </c>
      <c r="B27" s="3">
        <v>61.2</v>
      </c>
      <c r="C27" s="3">
        <v>60.9</v>
      </c>
      <c r="D27" s="3">
        <v>60.5</v>
      </c>
      <c r="E27" s="3">
        <v>60.2</v>
      </c>
      <c r="F27" s="3">
        <v>59.9</v>
      </c>
      <c r="G27" s="3">
        <v>59.5</v>
      </c>
      <c r="H27" s="3">
        <v>59.2</v>
      </c>
      <c r="I27" s="3">
        <v>58.8</v>
      </c>
      <c r="J27" s="3">
        <v>58.5</v>
      </c>
      <c r="K27" s="3">
        <v>58.1</v>
      </c>
      <c r="L27" s="3">
        <v>57.8</v>
      </c>
      <c r="M27" s="3">
        <v>57.4</v>
      </c>
      <c r="N27" s="3">
        <v>57.1</v>
      </c>
      <c r="O27" s="3">
        <v>56.7</v>
      </c>
      <c r="P27" s="3">
        <v>56.4</v>
      </c>
      <c r="Q27" s="3">
        <v>56</v>
      </c>
      <c r="R27" s="3">
        <v>55.6</v>
      </c>
      <c r="S27" s="3">
        <v>55.3</v>
      </c>
      <c r="T27" s="3">
        <v>54.9</v>
      </c>
      <c r="U27" s="3">
        <v>54.6</v>
      </c>
      <c r="V27" s="3">
        <v>54.2</v>
      </c>
    </row>
    <row r="28" spans="1:22" ht="12.95" customHeight="1" x14ac:dyDescent="0.2">
      <c r="A28" s="2">
        <v>57</v>
      </c>
      <c r="B28" s="3">
        <v>62.2</v>
      </c>
      <c r="C28" s="3">
        <v>61.9</v>
      </c>
      <c r="D28" s="3">
        <v>61.5</v>
      </c>
      <c r="E28" s="3">
        <v>61.2</v>
      </c>
      <c r="F28" s="3">
        <v>60.8</v>
      </c>
      <c r="G28" s="3">
        <v>60.5</v>
      </c>
      <c r="H28" s="3">
        <v>60.2</v>
      </c>
      <c r="I28" s="3">
        <v>59.8</v>
      </c>
      <c r="J28" s="3">
        <v>59.5</v>
      </c>
      <c r="K28" s="3">
        <v>59.1</v>
      </c>
      <c r="L28" s="3">
        <v>58.8</v>
      </c>
      <c r="M28" s="3">
        <v>58.4</v>
      </c>
      <c r="N28" s="3">
        <v>58.1</v>
      </c>
      <c r="O28" s="3">
        <v>57.7</v>
      </c>
      <c r="P28" s="3">
        <v>57.4</v>
      </c>
      <c r="Q28" s="3">
        <v>57</v>
      </c>
      <c r="R28" s="3">
        <v>56.6</v>
      </c>
      <c r="S28" s="3">
        <v>56.3</v>
      </c>
      <c r="T28" s="3">
        <v>55.9</v>
      </c>
      <c r="U28" s="3">
        <v>55.6</v>
      </c>
      <c r="V28" s="3">
        <v>55.2</v>
      </c>
    </row>
    <row r="29" spans="1:22" ht="12.95" customHeight="1" x14ac:dyDescent="0.2">
      <c r="A29" s="2">
        <v>58</v>
      </c>
      <c r="B29" s="3">
        <v>63.2</v>
      </c>
      <c r="C29" s="3">
        <v>62.8</v>
      </c>
      <c r="D29" s="3">
        <v>62.5</v>
      </c>
      <c r="E29" s="3">
        <v>62.2</v>
      </c>
      <c r="F29" s="3">
        <v>61.8</v>
      </c>
      <c r="G29" s="3">
        <v>61.5</v>
      </c>
      <c r="H29" s="3">
        <v>61.1</v>
      </c>
      <c r="I29" s="3">
        <v>60.8</v>
      </c>
      <c r="J29" s="3">
        <v>60.4</v>
      </c>
      <c r="K29" s="3">
        <v>60.1</v>
      </c>
      <c r="L29" s="3">
        <v>59.8</v>
      </c>
      <c r="M29" s="3">
        <v>59.4</v>
      </c>
      <c r="N29" s="3">
        <v>59.1</v>
      </c>
      <c r="O29" s="3">
        <v>58.7</v>
      </c>
      <c r="P29" s="3">
        <v>58.4</v>
      </c>
      <c r="Q29" s="3">
        <v>58</v>
      </c>
      <c r="R29" s="3">
        <v>57.7</v>
      </c>
      <c r="S29" s="3">
        <v>57.3</v>
      </c>
      <c r="T29" s="3">
        <v>56.9</v>
      </c>
      <c r="U29" s="3">
        <v>56.6</v>
      </c>
      <c r="V29" s="3">
        <v>56.2</v>
      </c>
    </row>
    <row r="30" spans="1:22" ht="12.95" customHeight="1" x14ac:dyDescent="0.2">
      <c r="A30" s="2">
        <v>59</v>
      </c>
      <c r="B30" s="3">
        <v>64.099999999999994</v>
      </c>
      <c r="C30" s="3">
        <v>63.8</v>
      </c>
      <c r="D30" s="3">
        <v>63.5</v>
      </c>
      <c r="E30" s="3">
        <v>63.1</v>
      </c>
      <c r="F30" s="3">
        <v>62.8</v>
      </c>
      <c r="G30" s="3">
        <v>62.5</v>
      </c>
      <c r="H30" s="3">
        <v>62.1</v>
      </c>
      <c r="I30" s="3">
        <v>61.8</v>
      </c>
      <c r="J30" s="3">
        <v>61.4</v>
      </c>
      <c r="K30" s="3">
        <v>61.1</v>
      </c>
      <c r="L30" s="3">
        <v>60.7</v>
      </c>
      <c r="M30" s="3">
        <v>60.4</v>
      </c>
      <c r="N30" s="3">
        <v>60.1</v>
      </c>
      <c r="O30" s="3">
        <v>59.7</v>
      </c>
      <c r="P30" s="3">
        <v>59.4</v>
      </c>
      <c r="Q30" s="3">
        <v>59</v>
      </c>
      <c r="R30" s="3">
        <v>58.7</v>
      </c>
      <c r="S30" s="3">
        <v>58.3</v>
      </c>
      <c r="T30" s="3">
        <v>57.9</v>
      </c>
      <c r="U30" s="3">
        <v>57.6</v>
      </c>
      <c r="V30" s="3">
        <v>57.2</v>
      </c>
    </row>
    <row r="31" spans="1:22" ht="12.95" customHeight="1" x14ac:dyDescent="0.2">
      <c r="A31" s="2">
        <v>60</v>
      </c>
      <c r="B31" s="3">
        <v>65.099999999999994</v>
      </c>
      <c r="C31" s="3">
        <v>64.8</v>
      </c>
      <c r="D31" s="3">
        <v>64.400000000000006</v>
      </c>
      <c r="E31" s="3">
        <v>64.099999999999994</v>
      </c>
      <c r="F31" s="3">
        <v>63.8</v>
      </c>
      <c r="G31" s="3">
        <v>63.4</v>
      </c>
      <c r="H31" s="3">
        <v>63.1</v>
      </c>
      <c r="I31" s="3">
        <v>62.8</v>
      </c>
      <c r="J31" s="3">
        <v>62.4</v>
      </c>
      <c r="K31" s="3">
        <v>62.1</v>
      </c>
      <c r="L31" s="3">
        <v>61.7</v>
      </c>
      <c r="M31" s="3">
        <v>61.4</v>
      </c>
      <c r="N31" s="3">
        <v>61</v>
      </c>
      <c r="O31" s="3">
        <v>60.7</v>
      </c>
      <c r="P31" s="3">
        <v>60.4</v>
      </c>
      <c r="Q31" s="3">
        <v>60</v>
      </c>
      <c r="R31" s="3">
        <v>59.7</v>
      </c>
      <c r="S31" s="3">
        <v>59.3</v>
      </c>
      <c r="T31" s="3">
        <v>59</v>
      </c>
      <c r="U31" s="3">
        <v>58.6</v>
      </c>
      <c r="V31" s="3">
        <v>58.2</v>
      </c>
    </row>
    <row r="32" spans="1:22" ht="12.95" customHeight="1" x14ac:dyDescent="0.2">
      <c r="A32" s="2">
        <v>61</v>
      </c>
      <c r="B32" s="3">
        <v>66.099999999999994</v>
      </c>
      <c r="C32" s="3">
        <v>65.7</v>
      </c>
      <c r="D32" s="3">
        <v>65.400000000000006</v>
      </c>
      <c r="E32" s="3">
        <v>65.099999999999994</v>
      </c>
      <c r="F32" s="3">
        <v>64.7</v>
      </c>
      <c r="G32" s="3">
        <v>64.400000000000006</v>
      </c>
      <c r="H32" s="3">
        <v>64.099999999999994</v>
      </c>
      <c r="I32" s="3">
        <v>63.7</v>
      </c>
      <c r="J32" s="3">
        <v>63.4</v>
      </c>
      <c r="K32" s="3">
        <v>63.1</v>
      </c>
      <c r="L32" s="3">
        <v>62.7</v>
      </c>
      <c r="M32" s="3">
        <v>62.4</v>
      </c>
      <c r="N32" s="3">
        <v>62</v>
      </c>
      <c r="O32" s="3">
        <v>61.7</v>
      </c>
      <c r="P32" s="3">
        <v>61.4</v>
      </c>
      <c r="Q32" s="3">
        <v>61</v>
      </c>
      <c r="R32" s="3">
        <v>60.7</v>
      </c>
      <c r="S32" s="3">
        <v>60.3</v>
      </c>
      <c r="T32" s="3">
        <v>60</v>
      </c>
      <c r="U32" s="3">
        <v>59.6</v>
      </c>
      <c r="V32" s="3">
        <v>59.3</v>
      </c>
    </row>
    <row r="33" spans="1:22" ht="12.95" customHeight="1" x14ac:dyDescent="0.2">
      <c r="A33" s="2">
        <v>62</v>
      </c>
      <c r="B33" s="3">
        <v>67</v>
      </c>
      <c r="C33" s="3">
        <v>66.7</v>
      </c>
      <c r="D33" s="3">
        <v>66.400000000000006</v>
      </c>
      <c r="E33" s="3">
        <v>66</v>
      </c>
      <c r="F33" s="3">
        <v>65.7</v>
      </c>
      <c r="G33" s="3">
        <v>65.400000000000006</v>
      </c>
      <c r="H33" s="3">
        <v>65.099999999999994</v>
      </c>
      <c r="I33" s="3">
        <v>64.7</v>
      </c>
      <c r="J33" s="3">
        <v>64.400000000000006</v>
      </c>
      <c r="K33" s="3">
        <v>64</v>
      </c>
      <c r="L33" s="3">
        <v>63.7</v>
      </c>
      <c r="M33" s="3">
        <v>63.4</v>
      </c>
      <c r="N33" s="3">
        <v>63</v>
      </c>
      <c r="O33" s="3">
        <v>62.7</v>
      </c>
      <c r="P33" s="3">
        <v>62.3</v>
      </c>
      <c r="Q33" s="3">
        <v>62</v>
      </c>
      <c r="R33" s="3">
        <v>61.7</v>
      </c>
      <c r="S33" s="3">
        <v>61.3</v>
      </c>
      <c r="T33" s="3">
        <v>61</v>
      </c>
      <c r="U33" s="3">
        <v>60.6</v>
      </c>
      <c r="V33" s="3">
        <v>60.3</v>
      </c>
    </row>
    <row r="34" spans="1:22" ht="12.95" customHeight="1" x14ac:dyDescent="0.2">
      <c r="A34" s="2">
        <v>63</v>
      </c>
      <c r="B34" s="3">
        <v>68</v>
      </c>
      <c r="C34" s="3">
        <v>67.7</v>
      </c>
      <c r="D34" s="3">
        <v>67.3</v>
      </c>
      <c r="E34" s="3">
        <v>67</v>
      </c>
      <c r="F34" s="3">
        <v>66.7</v>
      </c>
      <c r="G34" s="3">
        <v>66.400000000000006</v>
      </c>
      <c r="H34" s="3">
        <v>66</v>
      </c>
      <c r="I34" s="3">
        <v>65.7</v>
      </c>
      <c r="J34" s="3">
        <v>65.400000000000006</v>
      </c>
      <c r="K34" s="3">
        <v>65</v>
      </c>
      <c r="L34" s="3">
        <v>64.7</v>
      </c>
      <c r="M34" s="3">
        <v>64.400000000000006</v>
      </c>
      <c r="N34" s="3">
        <v>64</v>
      </c>
      <c r="O34" s="3">
        <v>63.7</v>
      </c>
      <c r="P34" s="3">
        <v>63.3</v>
      </c>
      <c r="Q34" s="3">
        <v>63</v>
      </c>
      <c r="R34" s="3">
        <v>62.7</v>
      </c>
      <c r="S34" s="3">
        <v>62.3</v>
      </c>
      <c r="T34" s="3">
        <v>62</v>
      </c>
      <c r="U34" s="3">
        <v>61.6</v>
      </c>
      <c r="V34" s="3">
        <v>61.3</v>
      </c>
    </row>
    <row r="35" spans="1:22" ht="12.95" customHeight="1" x14ac:dyDescent="0.2">
      <c r="A35" s="2">
        <v>64</v>
      </c>
      <c r="B35" s="3">
        <v>69</v>
      </c>
      <c r="C35" s="3">
        <v>68.599999999999994</v>
      </c>
      <c r="D35" s="3">
        <v>68.3</v>
      </c>
      <c r="E35" s="3">
        <v>68</v>
      </c>
      <c r="F35" s="3">
        <v>67.7</v>
      </c>
      <c r="G35" s="3">
        <v>67.3</v>
      </c>
      <c r="H35" s="3">
        <v>67</v>
      </c>
      <c r="I35" s="3">
        <v>66.7</v>
      </c>
      <c r="J35" s="3">
        <v>66.400000000000006</v>
      </c>
      <c r="K35" s="3">
        <v>66</v>
      </c>
      <c r="L35" s="3">
        <v>65.7</v>
      </c>
      <c r="M35" s="3">
        <v>65.400000000000006</v>
      </c>
      <c r="N35" s="3">
        <v>65</v>
      </c>
      <c r="O35" s="3">
        <v>64.7</v>
      </c>
      <c r="P35" s="3">
        <v>64.3</v>
      </c>
      <c r="Q35" s="3">
        <v>64</v>
      </c>
      <c r="R35" s="3">
        <v>63.7</v>
      </c>
      <c r="S35" s="3">
        <v>63.3</v>
      </c>
      <c r="T35" s="3">
        <v>63</v>
      </c>
      <c r="U35" s="3">
        <v>62.6</v>
      </c>
      <c r="V35" s="3">
        <v>62.3</v>
      </c>
    </row>
    <row r="36" spans="1:22" ht="12.95" customHeight="1" x14ac:dyDescent="0.2">
      <c r="A36" s="2">
        <v>65</v>
      </c>
      <c r="B36" s="3">
        <v>69.900000000000006</v>
      </c>
      <c r="C36" s="3">
        <v>69.599999999999994</v>
      </c>
      <c r="D36" s="3">
        <v>69.3</v>
      </c>
      <c r="E36" s="3">
        <v>69</v>
      </c>
      <c r="F36" s="3">
        <v>68.599999999999994</v>
      </c>
      <c r="G36" s="3">
        <v>68.3</v>
      </c>
      <c r="H36" s="3">
        <v>68</v>
      </c>
      <c r="I36" s="3">
        <v>67.7</v>
      </c>
      <c r="J36" s="3">
        <v>67.3</v>
      </c>
      <c r="K36" s="3">
        <v>67</v>
      </c>
      <c r="L36" s="3">
        <v>66.7</v>
      </c>
      <c r="M36" s="3">
        <v>66.3</v>
      </c>
      <c r="N36" s="3">
        <v>66</v>
      </c>
      <c r="O36" s="3">
        <v>65.7</v>
      </c>
      <c r="P36" s="3">
        <v>65.3</v>
      </c>
      <c r="Q36" s="3">
        <v>65</v>
      </c>
      <c r="R36" s="3">
        <v>64.7</v>
      </c>
      <c r="S36" s="3">
        <v>64.3</v>
      </c>
      <c r="T36" s="3">
        <v>64</v>
      </c>
      <c r="U36" s="3">
        <v>63.6</v>
      </c>
      <c r="V36" s="3">
        <v>63.3</v>
      </c>
    </row>
    <row r="37" spans="1:22" ht="12.95" customHeight="1" x14ac:dyDescent="0.2">
      <c r="A37" s="2">
        <v>66</v>
      </c>
      <c r="B37" s="3">
        <v>70.900000000000006</v>
      </c>
      <c r="C37" s="3">
        <v>70.599999999999994</v>
      </c>
      <c r="D37" s="3">
        <v>70.3</v>
      </c>
      <c r="E37" s="3">
        <v>69.900000000000006</v>
      </c>
      <c r="F37" s="3">
        <v>69.599999999999994</v>
      </c>
      <c r="G37" s="3">
        <v>69.3</v>
      </c>
      <c r="H37" s="3">
        <v>69</v>
      </c>
      <c r="I37" s="3">
        <v>68.599999999999994</v>
      </c>
      <c r="J37" s="3">
        <v>68.3</v>
      </c>
      <c r="K37" s="3">
        <v>68</v>
      </c>
      <c r="L37" s="3">
        <v>67.7</v>
      </c>
      <c r="M37" s="3">
        <v>67.3</v>
      </c>
      <c r="N37" s="3">
        <v>67</v>
      </c>
      <c r="O37" s="3">
        <v>66.7</v>
      </c>
      <c r="P37" s="3">
        <v>66.3</v>
      </c>
      <c r="Q37" s="3">
        <v>66</v>
      </c>
      <c r="R37" s="3">
        <v>65.7</v>
      </c>
      <c r="S37" s="3">
        <v>65.3</v>
      </c>
      <c r="T37" s="3">
        <v>65</v>
      </c>
      <c r="U37" s="3">
        <v>64.7</v>
      </c>
      <c r="V37" s="3">
        <v>64.3</v>
      </c>
    </row>
    <row r="38" spans="1:22" ht="12.95" customHeight="1" x14ac:dyDescent="0.2">
      <c r="A38" s="2">
        <v>67</v>
      </c>
      <c r="B38" s="3">
        <v>71.900000000000006</v>
      </c>
      <c r="C38" s="3">
        <v>71.5</v>
      </c>
      <c r="D38" s="3">
        <v>71.2</v>
      </c>
      <c r="E38" s="3">
        <v>70.900000000000006</v>
      </c>
      <c r="F38" s="3">
        <v>70.599999999999994</v>
      </c>
      <c r="G38" s="3">
        <v>70.3</v>
      </c>
      <c r="H38" s="3">
        <v>69.900000000000006</v>
      </c>
      <c r="I38" s="3">
        <v>69.599999999999994</v>
      </c>
      <c r="J38" s="3">
        <v>69.3</v>
      </c>
      <c r="K38" s="3">
        <v>69</v>
      </c>
      <c r="L38" s="3">
        <v>68.7</v>
      </c>
      <c r="M38" s="3">
        <v>68.3</v>
      </c>
      <c r="N38" s="3">
        <v>68</v>
      </c>
      <c r="O38" s="3">
        <v>67.7</v>
      </c>
      <c r="P38" s="3">
        <v>67.3</v>
      </c>
      <c r="Q38" s="3">
        <v>67</v>
      </c>
      <c r="R38" s="3">
        <v>66.7</v>
      </c>
      <c r="S38" s="3">
        <v>66.3</v>
      </c>
      <c r="T38" s="3">
        <v>66</v>
      </c>
      <c r="U38" s="3">
        <v>65.7</v>
      </c>
      <c r="V38" s="3">
        <v>65.3</v>
      </c>
    </row>
    <row r="39" spans="1:22" ht="12.95" customHeight="1" x14ac:dyDescent="0.2">
      <c r="A39" s="2">
        <v>68</v>
      </c>
      <c r="B39" s="3">
        <v>72.8</v>
      </c>
      <c r="C39" s="3">
        <v>72.5</v>
      </c>
      <c r="D39" s="3">
        <v>72.2</v>
      </c>
      <c r="E39" s="3">
        <v>71.900000000000006</v>
      </c>
      <c r="F39" s="3">
        <v>71.599999999999994</v>
      </c>
      <c r="G39" s="3">
        <v>71.2</v>
      </c>
      <c r="H39" s="3">
        <v>70.900000000000006</v>
      </c>
      <c r="I39" s="3">
        <v>70.599999999999994</v>
      </c>
      <c r="J39" s="3">
        <v>70.3</v>
      </c>
      <c r="K39" s="3">
        <v>70</v>
      </c>
      <c r="L39" s="3">
        <v>69.599999999999994</v>
      </c>
      <c r="M39" s="3">
        <v>69.3</v>
      </c>
      <c r="N39" s="3">
        <v>69</v>
      </c>
      <c r="O39" s="3">
        <v>68.7</v>
      </c>
      <c r="P39" s="3">
        <v>68.3</v>
      </c>
      <c r="Q39" s="3">
        <v>68</v>
      </c>
      <c r="R39" s="3">
        <v>67.7</v>
      </c>
      <c r="S39" s="3">
        <v>67.3</v>
      </c>
      <c r="T39" s="3">
        <v>67</v>
      </c>
      <c r="U39" s="3">
        <v>66.7</v>
      </c>
      <c r="V39" s="3">
        <v>66.3</v>
      </c>
    </row>
    <row r="40" spans="1:22" ht="12.95" customHeight="1" x14ac:dyDescent="0.2">
      <c r="A40" s="2">
        <v>69</v>
      </c>
      <c r="B40" s="3">
        <v>73.8</v>
      </c>
      <c r="C40" s="3">
        <v>73.5</v>
      </c>
      <c r="D40" s="3">
        <v>73.2</v>
      </c>
      <c r="E40" s="3">
        <v>72.8</v>
      </c>
      <c r="F40" s="3">
        <v>72.5</v>
      </c>
      <c r="G40" s="3">
        <v>72.2</v>
      </c>
      <c r="H40" s="3">
        <v>71.900000000000006</v>
      </c>
      <c r="I40" s="3">
        <v>71.599999999999994</v>
      </c>
      <c r="J40" s="3">
        <v>71.3</v>
      </c>
      <c r="K40" s="3">
        <v>71</v>
      </c>
      <c r="L40" s="3">
        <v>70.599999999999994</v>
      </c>
      <c r="M40" s="3">
        <v>70.3</v>
      </c>
      <c r="N40" s="3">
        <v>70</v>
      </c>
      <c r="O40" s="3">
        <v>69.7</v>
      </c>
      <c r="P40" s="3">
        <v>69.3</v>
      </c>
      <c r="Q40" s="3">
        <v>69</v>
      </c>
      <c r="R40" s="3">
        <v>68.7</v>
      </c>
      <c r="S40" s="3">
        <v>68.3</v>
      </c>
      <c r="T40" s="3">
        <v>68</v>
      </c>
      <c r="U40" s="3">
        <v>67.7</v>
      </c>
      <c r="V40" s="3">
        <v>67.3</v>
      </c>
    </row>
    <row r="41" spans="1:22" ht="12.95" customHeight="1" x14ac:dyDescent="0.2">
      <c r="A41" s="2">
        <v>70</v>
      </c>
      <c r="B41" s="3">
        <v>74.7</v>
      </c>
      <c r="C41" s="3">
        <v>74.400000000000006</v>
      </c>
      <c r="D41" s="3">
        <v>74.099999999999994</v>
      </c>
      <c r="E41" s="3">
        <v>73.8</v>
      </c>
      <c r="F41" s="3">
        <v>73.5</v>
      </c>
      <c r="G41" s="3">
        <v>73.2</v>
      </c>
      <c r="H41" s="3">
        <v>72.900000000000006</v>
      </c>
      <c r="I41" s="3">
        <v>72.599999999999994</v>
      </c>
      <c r="J41" s="3">
        <v>72.3</v>
      </c>
      <c r="K41" s="3">
        <v>71.900000000000006</v>
      </c>
      <c r="L41" s="3">
        <v>71.599999999999994</v>
      </c>
      <c r="M41" s="3">
        <v>71.3</v>
      </c>
      <c r="N41" s="3">
        <v>71</v>
      </c>
      <c r="O41" s="3">
        <v>70.7</v>
      </c>
      <c r="P41" s="3">
        <v>70.3</v>
      </c>
      <c r="Q41" s="3">
        <v>70</v>
      </c>
      <c r="R41" s="3">
        <v>69.7</v>
      </c>
      <c r="S41" s="3">
        <v>69.3</v>
      </c>
      <c r="T41" s="3">
        <v>69</v>
      </c>
      <c r="U41" s="3">
        <v>68.7</v>
      </c>
      <c r="V41" s="3">
        <v>68.400000000000006</v>
      </c>
    </row>
    <row r="42" spans="1:22" ht="12.95" customHeight="1" x14ac:dyDescent="0.2">
      <c r="A42" s="2">
        <v>71</v>
      </c>
      <c r="B42" s="3">
        <v>75.7</v>
      </c>
      <c r="C42" s="3">
        <v>75.400000000000006</v>
      </c>
      <c r="D42" s="3">
        <v>75.099999999999994</v>
      </c>
      <c r="E42" s="3">
        <v>74.8</v>
      </c>
      <c r="F42" s="3">
        <v>74.5</v>
      </c>
      <c r="G42" s="3">
        <v>74.2</v>
      </c>
      <c r="H42" s="3">
        <v>73.900000000000006</v>
      </c>
      <c r="I42" s="3">
        <v>73.5</v>
      </c>
      <c r="J42" s="3">
        <v>73.2</v>
      </c>
      <c r="K42" s="3">
        <v>72.900000000000006</v>
      </c>
      <c r="L42" s="3">
        <v>72.599999999999994</v>
      </c>
      <c r="M42" s="3">
        <v>72.3</v>
      </c>
      <c r="N42" s="3">
        <v>72</v>
      </c>
      <c r="O42" s="3">
        <v>71.599999999999994</v>
      </c>
      <c r="P42" s="3">
        <v>71.3</v>
      </c>
      <c r="Q42" s="3">
        <v>71</v>
      </c>
      <c r="R42" s="3">
        <v>70.7</v>
      </c>
      <c r="S42" s="3">
        <v>70.400000000000006</v>
      </c>
      <c r="T42" s="3">
        <v>70</v>
      </c>
      <c r="U42" s="3">
        <v>69.7</v>
      </c>
      <c r="V42" s="3">
        <v>69.400000000000006</v>
      </c>
    </row>
    <row r="43" spans="1:22" ht="12.95" customHeight="1" x14ac:dyDescent="0.2">
      <c r="A43" s="2">
        <v>72</v>
      </c>
      <c r="B43" s="3">
        <v>76.7</v>
      </c>
      <c r="C43" s="3">
        <v>76.400000000000006</v>
      </c>
      <c r="D43" s="3">
        <v>76.099999999999994</v>
      </c>
      <c r="E43" s="3">
        <v>75.8</v>
      </c>
      <c r="F43" s="3">
        <v>75.5</v>
      </c>
      <c r="G43" s="3">
        <v>75.099999999999994</v>
      </c>
      <c r="H43" s="3">
        <v>74.8</v>
      </c>
      <c r="I43" s="3">
        <v>74.5</v>
      </c>
      <c r="J43" s="3">
        <v>74.2</v>
      </c>
      <c r="K43" s="3">
        <v>73.900000000000006</v>
      </c>
      <c r="L43" s="3">
        <v>73.599999999999994</v>
      </c>
      <c r="M43" s="3">
        <v>73.3</v>
      </c>
      <c r="N43" s="3">
        <v>73</v>
      </c>
      <c r="O43" s="3">
        <v>72.599999999999994</v>
      </c>
      <c r="P43" s="3">
        <v>72.3</v>
      </c>
      <c r="Q43" s="3">
        <v>72</v>
      </c>
      <c r="R43" s="3">
        <v>71.7</v>
      </c>
      <c r="S43" s="3">
        <v>71.400000000000006</v>
      </c>
      <c r="T43" s="3">
        <v>71</v>
      </c>
      <c r="U43" s="3">
        <v>70.7</v>
      </c>
      <c r="V43" s="3">
        <v>70.400000000000006</v>
      </c>
    </row>
    <row r="44" spans="1:22" x14ac:dyDescent="0.2">
      <c r="A44" s="2">
        <v>73</v>
      </c>
      <c r="B44" s="3">
        <v>77.599999999999994</v>
      </c>
      <c r="C44" s="3">
        <v>77.3</v>
      </c>
      <c r="D44" s="3">
        <v>77</v>
      </c>
      <c r="E44" s="3">
        <v>76.7</v>
      </c>
      <c r="F44" s="3">
        <v>76.400000000000006</v>
      </c>
      <c r="G44" s="3">
        <v>76.099999999999994</v>
      </c>
      <c r="H44" s="3">
        <v>75.8</v>
      </c>
      <c r="I44" s="3">
        <v>75.5</v>
      </c>
      <c r="J44" s="3">
        <v>75.2</v>
      </c>
      <c r="K44" s="3">
        <v>74.900000000000006</v>
      </c>
      <c r="L44" s="3">
        <v>74.599999999999994</v>
      </c>
      <c r="M44" s="3">
        <v>74.3</v>
      </c>
      <c r="N44" s="3">
        <v>74</v>
      </c>
      <c r="O44" s="3">
        <v>73.599999999999994</v>
      </c>
      <c r="P44" s="3">
        <v>73.3</v>
      </c>
      <c r="Q44" s="3">
        <v>73</v>
      </c>
      <c r="R44" s="3">
        <v>72.7</v>
      </c>
      <c r="S44" s="3">
        <v>72.400000000000006</v>
      </c>
      <c r="T44" s="3">
        <v>72</v>
      </c>
      <c r="U44" s="3">
        <v>71.7</v>
      </c>
      <c r="V44" s="3">
        <v>71.400000000000006</v>
      </c>
    </row>
    <row r="45" spans="1:22" x14ac:dyDescent="0.2">
      <c r="A45" s="2">
        <v>74</v>
      </c>
      <c r="B45" s="3">
        <v>78.599999999999994</v>
      </c>
      <c r="C45" s="3">
        <v>78.3</v>
      </c>
      <c r="D45" s="3">
        <v>78</v>
      </c>
      <c r="E45" s="3">
        <v>77.7</v>
      </c>
      <c r="F45" s="3">
        <v>77.400000000000006</v>
      </c>
      <c r="G45" s="3">
        <v>77.099999999999994</v>
      </c>
      <c r="H45" s="3">
        <v>76.8</v>
      </c>
      <c r="I45" s="3">
        <v>76.5</v>
      </c>
      <c r="J45" s="3">
        <v>76.2</v>
      </c>
      <c r="K45" s="3">
        <v>75.900000000000006</v>
      </c>
      <c r="L45" s="3">
        <v>75.599999999999994</v>
      </c>
      <c r="M45" s="3">
        <v>75.3</v>
      </c>
      <c r="N45" s="3">
        <v>74.900000000000006</v>
      </c>
      <c r="O45" s="3">
        <v>74.599999999999994</v>
      </c>
      <c r="P45" s="3">
        <v>74.3</v>
      </c>
      <c r="Q45" s="3">
        <v>74</v>
      </c>
      <c r="R45" s="3">
        <v>73.7</v>
      </c>
      <c r="S45" s="3">
        <v>73.400000000000006</v>
      </c>
      <c r="T45" s="3">
        <v>73.099999999999994</v>
      </c>
      <c r="U45" s="3">
        <v>72.7</v>
      </c>
      <c r="V45" s="3">
        <v>72.400000000000006</v>
      </c>
    </row>
    <row r="46" spans="1:22" ht="13.5" thickBot="1" x14ac:dyDescent="0.25"/>
    <row r="47" spans="1:22" x14ac:dyDescent="0.2">
      <c r="A47" s="129" t="s">
        <v>4</v>
      </c>
      <c r="B47" s="130"/>
      <c r="C47" s="130"/>
      <c r="D47" s="130"/>
      <c r="E47" s="130"/>
      <c r="F47" s="130"/>
      <c r="G47" s="130"/>
      <c r="H47" s="130"/>
      <c r="I47" s="152"/>
    </row>
    <row r="48" spans="1:22" x14ac:dyDescent="0.2">
      <c r="A48" s="132"/>
      <c r="B48" s="133"/>
      <c r="C48" s="133"/>
      <c r="D48" s="133"/>
      <c r="E48" s="133"/>
      <c r="F48" s="133"/>
      <c r="G48" s="133"/>
      <c r="H48" s="133"/>
      <c r="I48" s="153"/>
    </row>
    <row r="49" spans="1:9" x14ac:dyDescent="0.2">
      <c r="A49" s="132"/>
      <c r="B49" s="133"/>
      <c r="C49" s="133"/>
      <c r="D49" s="133"/>
      <c r="E49" s="133"/>
      <c r="F49" s="133"/>
      <c r="G49" s="133"/>
      <c r="H49" s="133"/>
      <c r="I49" s="153"/>
    </row>
    <row r="50" spans="1:9" x14ac:dyDescent="0.2">
      <c r="A50" s="132"/>
      <c r="B50" s="133"/>
      <c r="C50" s="133"/>
      <c r="D50" s="133"/>
      <c r="E50" s="133"/>
      <c r="F50" s="133"/>
      <c r="G50" s="133"/>
      <c r="H50" s="133"/>
      <c r="I50" s="153"/>
    </row>
    <row r="51" spans="1:9" x14ac:dyDescent="0.2">
      <c r="A51" s="132"/>
      <c r="B51" s="133"/>
      <c r="C51" s="133"/>
      <c r="D51" s="133"/>
      <c r="E51" s="133"/>
      <c r="F51" s="133"/>
      <c r="G51" s="133"/>
      <c r="H51" s="133"/>
      <c r="I51" s="153"/>
    </row>
    <row r="52" spans="1:9" x14ac:dyDescent="0.2">
      <c r="A52" s="132"/>
      <c r="B52" s="133"/>
      <c r="C52" s="133"/>
      <c r="D52" s="133"/>
      <c r="E52" s="133"/>
      <c r="F52" s="133"/>
      <c r="G52" s="133"/>
      <c r="H52" s="133"/>
      <c r="I52" s="153"/>
    </row>
    <row r="53" spans="1:9" x14ac:dyDescent="0.2">
      <c r="A53" s="132"/>
      <c r="B53" s="133"/>
      <c r="C53" s="133"/>
      <c r="D53" s="133"/>
      <c r="E53" s="133"/>
      <c r="F53" s="133"/>
      <c r="G53" s="133"/>
      <c r="H53" s="133"/>
      <c r="I53" s="153"/>
    </row>
    <row r="54" spans="1:9" x14ac:dyDescent="0.2">
      <c r="A54" s="132"/>
      <c r="B54" s="133"/>
      <c r="C54" s="133"/>
      <c r="D54" s="133"/>
      <c r="E54" s="133"/>
      <c r="F54" s="133"/>
      <c r="G54" s="133"/>
      <c r="H54" s="133"/>
      <c r="I54" s="153"/>
    </row>
    <row r="55" spans="1:9" x14ac:dyDescent="0.2">
      <c r="A55" s="132"/>
      <c r="B55" s="133"/>
      <c r="C55" s="133"/>
      <c r="D55" s="133"/>
      <c r="E55" s="133"/>
      <c r="F55" s="133"/>
      <c r="G55" s="133"/>
      <c r="H55" s="133"/>
      <c r="I55" s="153"/>
    </row>
    <row r="56" spans="1:9" x14ac:dyDescent="0.2">
      <c r="A56" s="132"/>
      <c r="B56" s="133"/>
      <c r="C56" s="133"/>
      <c r="D56" s="133"/>
      <c r="E56" s="133"/>
      <c r="F56" s="133"/>
      <c r="G56" s="133"/>
      <c r="H56" s="133"/>
      <c r="I56" s="153"/>
    </row>
    <row r="57" spans="1:9" ht="13.5" thickBot="1" x14ac:dyDescent="0.25">
      <c r="A57" s="135"/>
      <c r="B57" s="136"/>
      <c r="C57" s="136"/>
      <c r="D57" s="136"/>
      <c r="E57" s="136"/>
      <c r="F57" s="136"/>
      <c r="G57" s="136"/>
      <c r="H57" s="136"/>
      <c r="I57" s="154"/>
    </row>
  </sheetData>
  <sheetProtection password="C03F" sheet="1" objects="1" scenarios="1"/>
  <mergeCells count="6">
    <mergeCell ref="A47:I57"/>
    <mergeCell ref="A1:V1"/>
    <mergeCell ref="A2:V2"/>
    <mergeCell ref="A3:A5"/>
    <mergeCell ref="B3:V3"/>
    <mergeCell ref="B4:V4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Prepočty - riedenie a teplota</vt:lpstr>
      <vt:lpstr>Tabuľka riedenia</vt:lpstr>
      <vt:lpstr>Teplotná tabuľka</vt:lpstr>
    </vt:vector>
  </TitlesOfParts>
  <Company>BIZEUROPE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Vlado</cp:lastModifiedBy>
  <cp:lastPrinted>2018-06-25T21:35:14Z</cp:lastPrinted>
  <dcterms:created xsi:type="dcterms:W3CDTF">2012-11-01T08:00:00Z</dcterms:created>
  <dcterms:modified xsi:type="dcterms:W3CDTF">2018-07-15T06:59:19Z</dcterms:modified>
</cp:coreProperties>
</file>